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790"/>
  </bookViews>
  <sheets>
    <sheet name="Лист2" sheetId="2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AP407" i="2" l="1"/>
  <c r="V407" i="2"/>
  <c r="K407" i="2"/>
  <c r="AZ406" i="2"/>
  <c r="AF406" i="2"/>
  <c r="AZ405" i="2"/>
  <c r="AF405" i="2"/>
  <c r="AZ404" i="2"/>
  <c r="AF404" i="2"/>
  <c r="AP403" i="2"/>
  <c r="V403" i="2"/>
  <c r="K403" i="2"/>
  <c r="AZ403" i="2" s="1"/>
  <c r="AZ402" i="2"/>
  <c r="AF402" i="2"/>
  <c r="AZ401" i="2"/>
  <c r="AF401" i="2"/>
  <c r="AZ400" i="2"/>
  <c r="AF400" i="2"/>
  <c r="AP399" i="2"/>
  <c r="V399" i="2"/>
  <c r="K399" i="2"/>
  <c r="AZ398" i="2"/>
  <c r="AF398" i="2"/>
  <c r="AZ397" i="2"/>
  <c r="AF397" i="2"/>
  <c r="AZ396" i="2"/>
  <c r="AF396" i="2"/>
  <c r="AH373" i="2"/>
  <c r="U373" i="2"/>
  <c r="AT372" i="2"/>
  <c r="AT371" i="2"/>
  <c r="AT370" i="2"/>
  <c r="AH369" i="2"/>
  <c r="U369" i="2"/>
  <c r="AT368" i="2"/>
  <c r="AT367" i="2"/>
  <c r="AT366" i="2"/>
  <c r="AH365" i="2"/>
  <c r="U365" i="2"/>
  <c r="AT364" i="2"/>
  <c r="AT363" i="2"/>
  <c r="AT362" i="2"/>
  <c r="AM339" i="2"/>
  <c r="AA339" i="2"/>
  <c r="O339" i="2"/>
  <c r="G339" i="2"/>
  <c r="AS339" i="2" s="1"/>
  <c r="AY338" i="2"/>
  <c r="BE338" i="2" s="1"/>
  <c r="AS338" i="2"/>
  <c r="AG338" i="2"/>
  <c r="U338" i="2"/>
  <c r="AY337" i="2"/>
  <c r="BE337" i="2" s="1"/>
  <c r="AS337" i="2"/>
  <c r="AG337" i="2"/>
  <c r="U337" i="2"/>
  <c r="AY336" i="2"/>
  <c r="AY339" i="2" s="1"/>
  <c r="AS336" i="2"/>
  <c r="AG336" i="2"/>
  <c r="U336" i="2"/>
  <c r="AM335" i="2"/>
  <c r="AA335" i="2"/>
  <c r="O335" i="2"/>
  <c r="G335" i="2"/>
  <c r="AY334" i="2"/>
  <c r="BE334" i="2" s="1"/>
  <c r="AS334" i="2"/>
  <c r="AG334" i="2"/>
  <c r="U334" i="2"/>
  <c r="AY333" i="2"/>
  <c r="BE333" i="2" s="1"/>
  <c r="AS333" i="2"/>
  <c r="AG333" i="2"/>
  <c r="U333" i="2"/>
  <c r="AY332" i="2"/>
  <c r="AS332" i="2"/>
  <c r="AG332" i="2"/>
  <c r="U332" i="2"/>
  <c r="AM331" i="2"/>
  <c r="AA331" i="2"/>
  <c r="O331" i="2"/>
  <c r="G331" i="2"/>
  <c r="AY330" i="2"/>
  <c r="BE330" i="2" s="1"/>
  <c r="AS330" i="2"/>
  <c r="AG330" i="2"/>
  <c r="U330" i="2"/>
  <c r="AY329" i="2"/>
  <c r="AY331" i="2" s="1"/>
  <c r="AS329" i="2"/>
  <c r="AG329" i="2"/>
  <c r="U329" i="2"/>
  <c r="AX306" i="2"/>
  <c r="AR306" i="2"/>
  <c r="AL306" i="2"/>
  <c r="AE306" i="2"/>
  <c r="X306" i="2"/>
  <c r="Q306" i="2"/>
  <c r="AX305" i="2"/>
  <c r="AR305" i="2"/>
  <c r="AL305" i="2"/>
  <c r="AE305" i="2"/>
  <c r="X305" i="2"/>
  <c r="Q305" i="2"/>
  <c r="BD304" i="2"/>
  <c r="BD303" i="2"/>
  <c r="BD302" i="2"/>
  <c r="BD301" i="2"/>
  <c r="BD300" i="2"/>
  <c r="BD299" i="2"/>
  <c r="AX262" i="2"/>
  <c r="AR262" i="2"/>
  <c r="AL262" i="2"/>
  <c r="AE262" i="2"/>
  <c r="X262" i="2"/>
  <c r="Q262" i="2"/>
  <c r="AX261" i="2"/>
  <c r="AR261" i="2"/>
  <c r="AL261" i="2"/>
  <c r="AE261" i="2"/>
  <c r="X261" i="2"/>
  <c r="Q261" i="2"/>
  <c r="AX260" i="2"/>
  <c r="AR260" i="2"/>
  <c r="AR263" i="2" s="1"/>
  <c r="AL260" i="2"/>
  <c r="AE260" i="2"/>
  <c r="AE263" i="2" s="1"/>
  <c r="X260" i="2"/>
  <c r="Q260" i="2"/>
  <c r="Q263" i="2" s="1"/>
  <c r="AX259" i="2"/>
  <c r="AR259" i="2"/>
  <c r="AL259" i="2"/>
  <c r="AE259" i="2"/>
  <c r="X259" i="2"/>
  <c r="Q259" i="2"/>
  <c r="BD258" i="2"/>
  <c r="BD257" i="2"/>
  <c r="BD256" i="2"/>
  <c r="AX255" i="2"/>
  <c r="AR255" i="2"/>
  <c r="AL255" i="2"/>
  <c r="AE255" i="2"/>
  <c r="X255" i="2"/>
  <c r="Q255" i="2"/>
  <c r="BD254" i="2"/>
  <c r="BD253" i="2"/>
  <c r="BD252" i="2"/>
  <c r="AX250" i="2"/>
  <c r="AR250" i="2"/>
  <c r="AL250" i="2"/>
  <c r="AE250" i="2"/>
  <c r="X250" i="2"/>
  <c r="Q250" i="2"/>
  <c r="AX249" i="2"/>
  <c r="AR249" i="2"/>
  <c r="AL249" i="2"/>
  <c r="AE249" i="2"/>
  <c r="X249" i="2"/>
  <c r="Q249" i="2"/>
  <c r="AX248" i="2"/>
  <c r="AR248" i="2"/>
  <c r="AR251" i="2" s="1"/>
  <c r="AL248" i="2"/>
  <c r="AE248" i="2"/>
  <c r="AE251" i="2" s="1"/>
  <c r="X248" i="2"/>
  <c r="Q248" i="2"/>
  <c r="Q251" i="2" s="1"/>
  <c r="AX247" i="2"/>
  <c r="AR247" i="2"/>
  <c r="AL247" i="2"/>
  <c r="AE247" i="2"/>
  <c r="X247" i="2"/>
  <c r="Q247" i="2"/>
  <c r="BD246" i="2"/>
  <c r="BD245" i="2"/>
  <c r="BD244" i="2"/>
  <c r="AX243" i="2"/>
  <c r="AR243" i="2"/>
  <c r="AL243" i="2"/>
  <c r="AE243" i="2"/>
  <c r="X243" i="2"/>
  <c r="Q243" i="2"/>
  <c r="BD242" i="2"/>
  <c r="BD241" i="2"/>
  <c r="BD240" i="2"/>
  <c r="AX238" i="2"/>
  <c r="AR238" i="2"/>
  <c r="AL238" i="2"/>
  <c r="AE238" i="2"/>
  <c r="X238" i="2"/>
  <c r="Q238" i="2"/>
  <c r="AX237" i="2"/>
  <c r="AR237" i="2"/>
  <c r="AL237" i="2"/>
  <c r="AE237" i="2"/>
  <c r="X237" i="2"/>
  <c r="Q237" i="2"/>
  <c r="AX236" i="2"/>
  <c r="AR236" i="2"/>
  <c r="AR239" i="2" s="1"/>
  <c r="AL236" i="2"/>
  <c r="AE236" i="2"/>
  <c r="AE239" i="2" s="1"/>
  <c r="X236" i="2"/>
  <c r="Q236" i="2"/>
  <c r="Q239" i="2" s="1"/>
  <c r="AX235" i="2"/>
  <c r="AR235" i="2"/>
  <c r="AL235" i="2"/>
  <c r="AE235" i="2"/>
  <c r="X235" i="2"/>
  <c r="Q235" i="2"/>
  <c r="BD234" i="2"/>
  <c r="BD238" i="2" s="1"/>
  <c r="BD233" i="2"/>
  <c r="BD237" i="2" s="1"/>
  <c r="BD232" i="2"/>
  <c r="BD236" i="2" s="1"/>
  <c r="AX231" i="2"/>
  <c r="AR231" i="2"/>
  <c r="AL231" i="2"/>
  <c r="AE231" i="2"/>
  <c r="X231" i="2"/>
  <c r="Q231" i="2"/>
  <c r="BD230" i="2"/>
  <c r="BD229" i="2"/>
  <c r="BD228" i="2"/>
  <c r="AY220" i="2"/>
  <c r="AT220" i="2"/>
  <c r="AO220" i="2"/>
  <c r="AJ220" i="2"/>
  <c r="AE220" i="2"/>
  <c r="Z220" i="2"/>
  <c r="U220" i="2"/>
  <c r="P220" i="2"/>
  <c r="AY219" i="2"/>
  <c r="AT219" i="2"/>
  <c r="AO219" i="2"/>
  <c r="AJ219" i="2"/>
  <c r="AE219" i="2"/>
  <c r="Z219" i="2"/>
  <c r="U219" i="2"/>
  <c r="P219" i="2"/>
  <c r="AY218" i="2"/>
  <c r="AT218" i="2"/>
  <c r="AT221" i="2" s="1"/>
  <c r="AO218" i="2"/>
  <c r="AJ218" i="2"/>
  <c r="AJ221" i="2" s="1"/>
  <c r="AE218" i="2"/>
  <c r="Z218" i="2"/>
  <c r="Z221" i="2" s="1"/>
  <c r="U218" i="2"/>
  <c r="P218" i="2"/>
  <c r="P221" i="2" s="1"/>
  <c r="AY217" i="2"/>
  <c r="AT217" i="2"/>
  <c r="AO217" i="2"/>
  <c r="AJ217" i="2"/>
  <c r="AE217" i="2"/>
  <c r="Z217" i="2"/>
  <c r="U217" i="2"/>
  <c r="P217" i="2"/>
  <c r="BD216" i="2"/>
  <c r="BD215" i="2"/>
  <c r="BD214" i="2"/>
  <c r="AY213" i="2"/>
  <c r="AT213" i="2"/>
  <c r="AO213" i="2"/>
  <c r="AJ213" i="2"/>
  <c r="AE213" i="2"/>
  <c r="Z213" i="2"/>
  <c r="U213" i="2"/>
  <c r="P213" i="2"/>
  <c r="BD212" i="2"/>
  <c r="BD211" i="2"/>
  <c r="BD210" i="2"/>
  <c r="AY208" i="2"/>
  <c r="AT208" i="2"/>
  <c r="AO208" i="2"/>
  <c r="AJ208" i="2"/>
  <c r="AE208" i="2"/>
  <c r="Z208" i="2"/>
  <c r="U208" i="2"/>
  <c r="P208" i="2"/>
  <c r="AY207" i="2"/>
  <c r="AT207" i="2"/>
  <c r="AO207" i="2"/>
  <c r="AJ207" i="2"/>
  <c r="AE207" i="2"/>
  <c r="Z207" i="2"/>
  <c r="U207" i="2"/>
  <c r="P207" i="2"/>
  <c r="AY206" i="2"/>
  <c r="AT206" i="2"/>
  <c r="AT209" i="2" s="1"/>
  <c r="AO206" i="2"/>
  <c r="AJ206" i="2"/>
  <c r="AJ209" i="2" s="1"/>
  <c r="AE206" i="2"/>
  <c r="Z206" i="2"/>
  <c r="Z209" i="2" s="1"/>
  <c r="U206" i="2"/>
  <c r="P206" i="2"/>
  <c r="P209" i="2" s="1"/>
  <c r="AY205" i="2"/>
  <c r="AT205" i="2"/>
  <c r="AO205" i="2"/>
  <c r="AJ205" i="2"/>
  <c r="AE205" i="2"/>
  <c r="Z205" i="2"/>
  <c r="U205" i="2"/>
  <c r="P205" i="2"/>
  <c r="BD204" i="2"/>
  <c r="BD203" i="2"/>
  <c r="BD202" i="2"/>
  <c r="AY201" i="2"/>
  <c r="AT201" i="2"/>
  <c r="AO201" i="2"/>
  <c r="AJ201" i="2"/>
  <c r="AE201" i="2"/>
  <c r="Z201" i="2"/>
  <c r="U201" i="2"/>
  <c r="P201" i="2"/>
  <c r="BD200" i="2"/>
  <c r="BD199" i="2"/>
  <c r="BD198" i="2"/>
  <c r="AY196" i="2"/>
  <c r="AT196" i="2"/>
  <c r="AO196" i="2"/>
  <c r="AJ196" i="2"/>
  <c r="AE196" i="2"/>
  <c r="Z196" i="2"/>
  <c r="U196" i="2"/>
  <c r="P196" i="2"/>
  <c r="AY195" i="2"/>
  <c r="AT195" i="2"/>
  <c r="AO195" i="2"/>
  <c r="AJ195" i="2"/>
  <c r="AE195" i="2"/>
  <c r="Z195" i="2"/>
  <c r="U195" i="2"/>
  <c r="P195" i="2"/>
  <c r="AY194" i="2"/>
  <c r="AT194" i="2"/>
  <c r="AT197" i="2" s="1"/>
  <c r="AO194" i="2"/>
  <c r="AJ194" i="2"/>
  <c r="AJ197" i="2" s="1"/>
  <c r="AE194" i="2"/>
  <c r="Z194" i="2"/>
  <c r="Z197" i="2" s="1"/>
  <c r="U194" i="2"/>
  <c r="P194" i="2"/>
  <c r="P197" i="2" s="1"/>
  <c r="AY193" i="2"/>
  <c r="AT193" i="2"/>
  <c r="AO193" i="2"/>
  <c r="AJ193" i="2"/>
  <c r="AE193" i="2"/>
  <c r="Z193" i="2"/>
  <c r="U193" i="2"/>
  <c r="P193" i="2"/>
  <c r="BD192" i="2"/>
  <c r="BD191" i="2"/>
  <c r="BD190" i="2"/>
  <c r="AY189" i="2"/>
  <c r="AT189" i="2"/>
  <c r="AO189" i="2"/>
  <c r="AJ189" i="2"/>
  <c r="AE189" i="2"/>
  <c r="Z189" i="2"/>
  <c r="U189" i="2"/>
  <c r="P189" i="2"/>
  <c r="BD188" i="2"/>
  <c r="BD187" i="2"/>
  <c r="BD186" i="2"/>
  <c r="BP177" i="2"/>
  <c r="BO177" i="2"/>
  <c r="BN177" i="2"/>
  <c r="BM177" i="2"/>
  <c r="BL177" i="2"/>
  <c r="BP176" i="2"/>
  <c r="BO176" i="2"/>
  <c r="BN176" i="2"/>
  <c r="BM176" i="2"/>
  <c r="BL176" i="2"/>
  <c r="BP175" i="2"/>
  <c r="BO175" i="2"/>
  <c r="BN175" i="2"/>
  <c r="BM175" i="2"/>
  <c r="BL175" i="2"/>
  <c r="BQ169" i="2"/>
  <c r="BQ168" i="2"/>
  <c r="BQ167" i="2"/>
  <c r="AR164" i="2"/>
  <c r="AI164" i="2"/>
  <c r="Z164" i="2"/>
  <c r="Q164" i="2"/>
  <c r="H164" i="2"/>
  <c r="BA163" i="2"/>
  <c r="BA162" i="2"/>
  <c r="BA161" i="2"/>
  <c r="AR160" i="2"/>
  <c r="AI160" i="2"/>
  <c r="Z160" i="2"/>
  <c r="Q160" i="2"/>
  <c r="H160" i="2"/>
  <c r="BA159" i="2"/>
  <c r="BA158" i="2"/>
  <c r="BA157" i="2"/>
  <c r="AR156" i="2"/>
  <c r="AI156" i="2"/>
  <c r="Z156" i="2"/>
  <c r="Q156" i="2"/>
  <c r="H156" i="2"/>
  <c r="BA155" i="2"/>
  <c r="BA154" i="2"/>
  <c r="BA153" i="2"/>
  <c r="AF118" i="2"/>
  <c r="AW118" i="2" s="1"/>
  <c r="P118" i="2"/>
  <c r="AJ118" i="2" s="1"/>
  <c r="AF117" i="2"/>
  <c r="AW117" i="2" s="1"/>
  <c r="P117" i="2"/>
  <c r="AJ117" i="2" s="1"/>
  <c r="AF116" i="2"/>
  <c r="AW116" i="2" s="1"/>
  <c r="P116" i="2"/>
  <c r="AJ116" i="2" s="1"/>
  <c r="AN49" i="2"/>
  <c r="BA49" i="2" s="1"/>
  <c r="AN48" i="2"/>
  <c r="BA48" i="2" s="1"/>
  <c r="AN47" i="2"/>
  <c r="BA47" i="2" s="1"/>
  <c r="AN46" i="2"/>
  <c r="BA46" i="2" s="1"/>
  <c r="AN45" i="2"/>
  <c r="BA45" i="2" s="1"/>
  <c r="AN44" i="2"/>
  <c r="BA44" i="2" s="1"/>
  <c r="AN43" i="2"/>
  <c r="BA43" i="2" s="1"/>
  <c r="AN42" i="2"/>
  <c r="BA42" i="2" s="1"/>
  <c r="AN41" i="2"/>
  <c r="BA41" i="2" s="1"/>
  <c r="BC30" i="2"/>
  <c r="BC29" i="2"/>
  <c r="BC28" i="2"/>
  <c r="BC12" i="2"/>
  <c r="BC11" i="2"/>
  <c r="BC10" i="2"/>
  <c r="AT369" i="2" l="1"/>
  <c r="AF399" i="2"/>
  <c r="BD231" i="2"/>
  <c r="BD243" i="2"/>
  <c r="BD255" i="2"/>
  <c r="BE331" i="2"/>
  <c r="BD193" i="2"/>
  <c r="BD205" i="2"/>
  <c r="BD217" i="2"/>
  <c r="AS331" i="2"/>
  <c r="BE339" i="2"/>
  <c r="AT365" i="2"/>
  <c r="U197" i="2"/>
  <c r="AE197" i="2"/>
  <c r="AO197" i="2"/>
  <c r="AY197" i="2"/>
  <c r="U209" i="2"/>
  <c r="AE209" i="2"/>
  <c r="AO209" i="2"/>
  <c r="AY209" i="2"/>
  <c r="U221" i="2"/>
  <c r="AE221" i="2"/>
  <c r="AO221" i="2"/>
  <c r="AY221" i="2"/>
  <c r="X239" i="2"/>
  <c r="AL239" i="2"/>
  <c r="AX239" i="2"/>
  <c r="X251" i="2"/>
  <c r="AL251" i="2"/>
  <c r="AX251" i="2"/>
  <c r="X263" i="2"/>
  <c r="AL263" i="2"/>
  <c r="AX263" i="2"/>
  <c r="BD306" i="2"/>
  <c r="AF407" i="2"/>
  <c r="BA156" i="2"/>
  <c r="BA160" i="2"/>
  <c r="BA164" i="2"/>
  <c r="BD189" i="2"/>
  <c r="BD195" i="2"/>
  <c r="BD196" i="2"/>
  <c r="BD201" i="2"/>
  <c r="BD207" i="2"/>
  <c r="BD208" i="2"/>
  <c r="BD213" i="2"/>
  <c r="BD219" i="2"/>
  <c r="BD220" i="2"/>
  <c r="BD235" i="2"/>
  <c r="BD247" i="2"/>
  <c r="BD249" i="2"/>
  <c r="BD250" i="2"/>
  <c r="BD259" i="2"/>
  <c r="BD261" i="2"/>
  <c r="BD262" i="2"/>
  <c r="BD305" i="2"/>
  <c r="BE329" i="2"/>
  <c r="AY335" i="2"/>
  <c r="BE335" i="2" s="1"/>
  <c r="AS335" i="2"/>
  <c r="AT373" i="2"/>
  <c r="AZ399" i="2"/>
  <c r="AZ407" i="2"/>
  <c r="BD209" i="2"/>
  <c r="BD206" i="2"/>
  <c r="BD218" i="2"/>
  <c r="BD248" i="2"/>
  <c r="BD260" i="2"/>
  <c r="U331" i="2"/>
  <c r="AG331" i="2"/>
  <c r="U335" i="2"/>
  <c r="AG335" i="2"/>
  <c r="U339" i="2"/>
  <c r="AG339" i="2"/>
  <c r="AF403" i="2"/>
  <c r="BD194" i="2"/>
  <c r="BE332" i="2"/>
  <c r="BE336" i="2"/>
  <c r="BD263" i="2" l="1"/>
  <c r="BD239" i="2"/>
  <c r="BD251" i="2"/>
  <c r="BD221" i="2"/>
  <c r="BD197" i="2"/>
</calcChain>
</file>

<file path=xl/sharedStrings.xml><?xml version="1.0" encoding="utf-8"?>
<sst xmlns="http://schemas.openxmlformats.org/spreadsheetml/2006/main" count="389" uniqueCount="140">
  <si>
    <t xml:space="preserve">Самарский Дворец детского и юношеского творчества </t>
  </si>
  <si>
    <t>Областной Центр развития дополнительного образования</t>
  </si>
  <si>
    <t>Количественные характеристики системы дополнительного образования детей.</t>
  </si>
  <si>
    <t>Таблица №1</t>
  </si>
  <si>
    <t>Год</t>
  </si>
  <si>
    <t xml:space="preserve">МОиН  </t>
  </si>
  <si>
    <t>Министерство Культуры</t>
  </si>
  <si>
    <t>Министерство Спорта</t>
  </si>
  <si>
    <t>всего</t>
  </si>
  <si>
    <t>( обучающиеся учтены единожды по разделу 6 формы 1-ДО)</t>
  </si>
  <si>
    <t>Таблица №2</t>
  </si>
  <si>
    <t>Охват обучающихся учреждениями дополнительного образования детей, структурными подразделениями и филиалами ГБОУ СОШ, реализующими  дополнительные образовательные программы по данным 1-ДО</t>
  </si>
  <si>
    <t>Таблица №3</t>
  </si>
  <si>
    <t>год</t>
  </si>
  <si>
    <t>Количество обучающихся</t>
  </si>
  <si>
    <t>МОиН</t>
  </si>
  <si>
    <t>МК</t>
  </si>
  <si>
    <t>МС</t>
  </si>
  <si>
    <t>Всего:</t>
  </si>
  <si>
    <t xml:space="preserve">Всего детей в Самарской области с 5 до 17 лет </t>
  </si>
  <si>
    <t>% детей охваченных СДОД  к общему количеству обучающихся</t>
  </si>
  <si>
    <t>по разделу 3 1-ДО (общая численность обучающихся, с учётом занимающихся в нескольких объединениях)</t>
  </si>
  <si>
    <t>по разделу 6 1-ДО (без ограничения возраста)</t>
  </si>
  <si>
    <t>по разделу 6 1-ДО (5-17 лет)</t>
  </si>
  <si>
    <t>% детей 5-17 лет, охваченных СДОД  к общему количеству обучающихся</t>
  </si>
  <si>
    <t>2016 год</t>
  </si>
  <si>
    <t>2017 год</t>
  </si>
  <si>
    <t>2018 год</t>
  </si>
  <si>
    <t>Муниципальное образование</t>
  </si>
  <si>
    <t>Больше-Глушицкий район</t>
  </si>
  <si>
    <t>Шенталинский район</t>
  </si>
  <si>
    <t>Кинель-Черкасский район</t>
  </si>
  <si>
    <t>Челно-Вершинский район</t>
  </si>
  <si>
    <t>Больше-Черниговский район</t>
  </si>
  <si>
    <t>Нефтегорский район</t>
  </si>
  <si>
    <t>Шигонский район</t>
  </si>
  <si>
    <t>Пестравский район</t>
  </si>
  <si>
    <t>Борский район</t>
  </si>
  <si>
    <t>Исаклинский район</t>
  </si>
  <si>
    <t>г.о.Самара</t>
  </si>
  <si>
    <t xml:space="preserve">Камышлинский район </t>
  </si>
  <si>
    <t>Богатовский район</t>
  </si>
  <si>
    <t>Клявлинский район</t>
  </si>
  <si>
    <t>Сергиевский район</t>
  </si>
  <si>
    <t>Похвистневский район</t>
  </si>
  <si>
    <t>Красноармейский район</t>
  </si>
  <si>
    <t>Новокуйбышевск</t>
  </si>
  <si>
    <t>Хворостянский район</t>
  </si>
  <si>
    <t>Кинельский район</t>
  </si>
  <si>
    <t>Алексеевский район</t>
  </si>
  <si>
    <t>Кошкинский район</t>
  </si>
  <si>
    <t>Похвистнево</t>
  </si>
  <si>
    <t xml:space="preserve">Безенчукский район </t>
  </si>
  <si>
    <t>Сызранский район</t>
  </si>
  <si>
    <t>Октябрьск</t>
  </si>
  <si>
    <t xml:space="preserve">Волжский район </t>
  </si>
  <si>
    <t>Приволжский район</t>
  </si>
  <si>
    <t>Жигулевск</t>
  </si>
  <si>
    <t>Чапаевск</t>
  </si>
  <si>
    <t>Отрадный</t>
  </si>
  <si>
    <t>Елховский район</t>
  </si>
  <si>
    <t>Красноярский район</t>
  </si>
  <si>
    <t>г.о.Тольятти</t>
  </si>
  <si>
    <t>Кинель</t>
  </si>
  <si>
    <t>Ставропольский р-н</t>
  </si>
  <si>
    <t>Сызрань</t>
  </si>
  <si>
    <t>Количество мальчиков и девочек, обучающихся в УДОД, СП и Филиалы СОШ, реализующие программы ДОД</t>
  </si>
  <si>
    <t>Таблица №4</t>
  </si>
  <si>
    <t>мальчики</t>
  </si>
  <si>
    <t>девочки</t>
  </si>
  <si>
    <t>% мальчиков, охваченных СДОД  к общему количеству обучающихся
 по разделу 6 1-ДО</t>
  </si>
  <si>
    <t>% девочек, охваченных СДОД  к количеству обучающихся
 по разделу 6 1-ДО</t>
  </si>
  <si>
    <t>Министерство культуры</t>
  </si>
  <si>
    <t>Министерство спорта</t>
  </si>
  <si>
    <t>% мальчиков</t>
  </si>
  <si>
    <t>% девочек</t>
  </si>
  <si>
    <t>Количество обучающихся по возрастам в УДОД, СП и Филиалы СОШ, реализующие программы ДОД</t>
  </si>
  <si>
    <t>Таблица №5</t>
  </si>
  <si>
    <t>Ведомства</t>
  </si>
  <si>
    <t>Возраст</t>
  </si>
  <si>
    <t>До (5) 6 лет</t>
  </si>
  <si>
    <t>(5) 6 -9 лет</t>
  </si>
  <si>
    <t>10-14 лет</t>
  </si>
  <si>
    <t>15-17 лет</t>
  </si>
  <si>
    <t>18 лет и старше</t>
  </si>
  <si>
    <t>Соотношение числа обучающихся по направленностям и  процент соотношение числа обучающихся по направленностям</t>
  </si>
  <si>
    <t>Таблица№ 5.1.</t>
  </si>
  <si>
    <t>Характеристики</t>
  </si>
  <si>
    <t>ведомство</t>
  </si>
  <si>
    <t>технического творчества</t>
  </si>
  <si>
    <t>спортивно-техническая</t>
  </si>
  <si>
    <t>эколого-биологическая</t>
  </si>
  <si>
    <t>туристско-краеведческая</t>
  </si>
  <si>
    <t>спортивные</t>
  </si>
  <si>
    <t>художественного творчества</t>
  </si>
  <si>
    <t>культурологическая</t>
  </si>
  <si>
    <t>Другие</t>
  </si>
  <si>
    <t>число объединений (ед)</t>
  </si>
  <si>
    <t>в них занимающихся (чел)</t>
  </si>
  <si>
    <t>% соотношение числа обучающихся по направленностям</t>
  </si>
  <si>
    <t>(перевод на новые направленности)</t>
  </si>
  <si>
    <t>культурологическая + другие = социально-педагогическая</t>
  </si>
  <si>
    <t>технического творчества + спортивно-техническая=техническая</t>
  </si>
  <si>
    <t>эколого-биологическая = естественнонаучная</t>
  </si>
  <si>
    <t>Таблица№ 5.2.</t>
  </si>
  <si>
    <t>естественнонаучная</t>
  </si>
  <si>
    <t>техническая</t>
  </si>
  <si>
    <t>социально-педагогическая</t>
  </si>
  <si>
    <t>художественная</t>
  </si>
  <si>
    <t>физкультурно-спортивная</t>
  </si>
  <si>
    <t>Изменения в количестве объединений и количестве обучающихся с 2016, 2017  на  2018  отчётный год</t>
  </si>
  <si>
    <t>Таблица№ 5.3.</t>
  </si>
  <si>
    <t>изменение количества объединений   в %</t>
  </si>
  <si>
    <t>изменение  количества детей в %</t>
  </si>
  <si>
    <t>Занятость детей, находящихся в трудной жизненной ситуации, дополнительным образованием.</t>
  </si>
  <si>
    <t>% соотношение детей в ТЖС  с к общему количеству обучающихся в УДОД Самарской области 2016-2018)</t>
  </si>
  <si>
    <t>Таблица№6.</t>
  </si>
  <si>
    <t>ведомства</t>
  </si>
  <si>
    <t xml:space="preserve">Количество обучающихся в УДОД, СП и филиалах, реализующих программы дополнительного образования </t>
  </si>
  <si>
    <t xml:space="preserve">Дети с ОВЗ </t>
  </si>
  <si>
    <t>Дети сироты</t>
  </si>
  <si>
    <t>Дети-инвалиды</t>
  </si>
  <si>
    <t>Количество детей</t>
  </si>
  <si>
    <t>% соотношение детей с к общему количеству обучающихся в УДОД Самарской области</t>
  </si>
  <si>
    <t>МК и МС</t>
  </si>
  <si>
    <t>Количество детей, оплачивающих   обучение</t>
  </si>
  <si>
    <t>Таблица№7.</t>
  </si>
  <si>
    <t>Количество обучающихся, оплачивающих обучение</t>
  </si>
  <si>
    <t>количество обучающихся по разделу 3</t>
  </si>
  <si>
    <t>Количество обучающихся, оплачивающих обучение в процентном отношении к общему количеству обучающихся по разделу 3</t>
  </si>
  <si>
    <t xml:space="preserve">Количество обучающихся, оплачивающих обучение </t>
  </si>
  <si>
    <t>Количественное соотношение обучающихся по месту проживания</t>
  </si>
  <si>
    <t>Таблица№8.</t>
  </si>
  <si>
    <t>Количество обучающихся в УДОД, СП и филиалах, реализующих программы дополнительного образования по разделу 3</t>
  </si>
  <si>
    <t>Город</t>
  </si>
  <si>
    <t>Сельская местность</t>
  </si>
  <si>
    <t>Город </t>
  </si>
  <si>
    <t> Сельская местность</t>
  </si>
  <si>
    <t xml:space="preserve"> Количество обучающихся ( в УДОД, СП и филиалах ГБОУ СОШ, реализующих программы дополнительного образования) (по разделу 3 формы 1-ДО)</t>
  </si>
  <si>
    <t>Количество обучающихся (в УДОД, СП и филиалах ГБОУ СОШ, реализующих программы дополнительного образования)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</si>
</sst>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charset val="204"/>
      <scheme val="minor"/>
    </font>
    <font>
      <sz val="7"/>
      <color theme="1"/>
      <name val="Book Antiqua"/>
      <family val="1"/>
      <charset val="204"/>
    </font>
    <font>
      <sz val="9"/>
      <color theme="1"/>
      <name val="Book Antiqua"/>
      <family val="1"/>
      <charset val="204"/>
    </font>
    <font>
      <sz val="9"/>
      <color rgb="FF000000"/>
      <name val="Book Antiqua"/>
      <family val="1"/>
      <charset val="204"/>
    </font>
    <font>
      <b/>
      <sz val="9"/>
      <color theme="1"/>
      <name val="Book Antiqua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Lucida Console"/>
      <family val="3"/>
      <charset val="204"/>
    </font>
    <font>
      <b/>
      <sz val="9"/>
      <color rgb="FF000000"/>
      <name val="Book Antiqua"/>
      <family val="1"/>
      <charset val="204"/>
    </font>
    <font>
      <sz val="8"/>
      <color theme="1"/>
      <name val="Book Antiqua"/>
      <family val="1"/>
      <charset val="204"/>
    </font>
    <font>
      <sz val="7.5"/>
      <color theme="1"/>
      <name val="Book Antiqua"/>
      <family val="1"/>
      <charset val="204"/>
    </font>
    <font>
      <b/>
      <sz val="8"/>
      <color theme="1"/>
      <name val="Book Antiqua"/>
      <family val="1"/>
      <charset val="204"/>
    </font>
    <font>
      <sz val="8"/>
      <name val="Book Antiqua"/>
      <family val="1"/>
      <charset val="204"/>
    </font>
    <font>
      <sz val="8"/>
      <color rgb="FF000000"/>
      <name val="Book Antiqua"/>
      <family val="1"/>
      <charset val="204"/>
    </font>
    <font>
      <b/>
      <sz val="8"/>
      <color rgb="FF000000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85"/>
        <bgColor indexed="64"/>
      </patternFill>
    </fill>
    <fill>
      <patternFill patternType="solid">
        <fgColor rgb="FFFDE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7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10" fontId="15" fillId="0" borderId="1" xfId="0" applyNumberFormat="1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9" fontId="14" fillId="0" borderId="1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[1]дети!$BK$10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70C0"/>
            </a:solidFill>
            <a:ln w="19050">
              <a:solidFill>
                <a:schemeClr val="tx2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2"/>
              <c:layout>
                <c:manualLayout>
                  <c:x val="0.11319241667099612"/>
                  <c:y val="-1.0381996490279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[1]дети!$BL$9:$BN$9</c:f>
              <c:strCache>
                <c:ptCount val="3"/>
                <c:pt idx="0">
                  <c:v>МОиН  </c:v>
                </c:pt>
                <c:pt idx="1">
                  <c:v>Министерство Культуры</c:v>
                </c:pt>
                <c:pt idx="2">
                  <c:v>Министерство Спорта</c:v>
                </c:pt>
              </c:strCache>
            </c:strRef>
          </c:cat>
          <c:val>
            <c:numRef>
              <c:f>[1]дети!$BL$10:$BN$10</c:f>
              <c:numCache>
                <c:formatCode>General</c:formatCode>
                <c:ptCount val="3"/>
                <c:pt idx="0">
                  <c:v>290988</c:v>
                </c:pt>
                <c:pt idx="1">
                  <c:v>112826</c:v>
                </c:pt>
                <c:pt idx="2">
                  <c:v>28030</c:v>
                </c:pt>
              </c:numCache>
            </c:numRef>
          </c:val>
        </c:ser>
        <c:ser>
          <c:idx val="1"/>
          <c:order val="1"/>
          <c:tx>
            <c:strRef>
              <c:f>[1]дети!$BK$11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9050">
              <a:solidFill>
                <a:schemeClr val="accent2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2"/>
              <c:layout>
                <c:manualLayout>
                  <c:x val="0.11319244312688037"/>
                  <c:y val="-7.1656231302771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[1]дети!$BL$9:$BN$9</c:f>
              <c:strCache>
                <c:ptCount val="3"/>
                <c:pt idx="0">
                  <c:v>МОиН  </c:v>
                </c:pt>
                <c:pt idx="1">
                  <c:v>Министерство Культуры</c:v>
                </c:pt>
                <c:pt idx="2">
                  <c:v>Министерство Спорта</c:v>
                </c:pt>
              </c:strCache>
            </c:strRef>
          </c:cat>
          <c:val>
            <c:numRef>
              <c:f>[1]дети!$BL$11:$BN$11</c:f>
              <c:numCache>
                <c:formatCode>General</c:formatCode>
                <c:ptCount val="3"/>
                <c:pt idx="0">
                  <c:v>304826</c:v>
                </c:pt>
                <c:pt idx="1">
                  <c:v>117717</c:v>
                </c:pt>
                <c:pt idx="2">
                  <c:v>28858</c:v>
                </c:pt>
              </c:numCache>
            </c:numRef>
          </c:val>
        </c:ser>
        <c:ser>
          <c:idx val="2"/>
          <c:order val="2"/>
          <c:tx>
            <c:strRef>
              <c:f>[1]дети!$BK$12</c:f>
              <c:strCache>
                <c:ptCount val="1"/>
                <c:pt idx="0">
                  <c:v>2018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 prstMaterial="dkEdge">
              <a:bevelT/>
            </a:sp3d>
          </c:spPr>
          <c:invertIfNegative val="0"/>
          <c:dLbls>
            <c:dLbl>
              <c:idx val="2"/>
              <c:layout>
                <c:manualLayout>
                  <c:x val="0.11184670356460318"/>
                  <c:y val="-0.149189560020017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[1]дети!$BL$9:$BN$9</c:f>
              <c:strCache>
                <c:ptCount val="3"/>
                <c:pt idx="0">
                  <c:v>МОиН  </c:v>
                </c:pt>
                <c:pt idx="1">
                  <c:v>Министерство Культуры</c:v>
                </c:pt>
                <c:pt idx="2">
                  <c:v>Министерство Спорта</c:v>
                </c:pt>
              </c:strCache>
            </c:strRef>
          </c:cat>
          <c:val>
            <c:numRef>
              <c:f>[1]дети!$BL$12:$BN$12</c:f>
              <c:numCache>
                <c:formatCode>General</c:formatCode>
                <c:ptCount val="3"/>
                <c:pt idx="0">
                  <c:v>313949</c:v>
                </c:pt>
                <c:pt idx="1">
                  <c:v>116373</c:v>
                </c:pt>
                <c:pt idx="2">
                  <c:v>20063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39270656"/>
        <c:axId val="248398976"/>
      </c:barChart>
      <c:catAx>
        <c:axId val="139270656"/>
        <c:scaling>
          <c:orientation val="minMax"/>
        </c:scaling>
        <c:delete val="0"/>
        <c:axPos val="b"/>
        <c:majorTickMark val="none"/>
        <c:minorTickMark val="none"/>
        <c:tickLblPos val="nextTo"/>
        <c:crossAx val="248398976"/>
        <c:crosses val="autoZero"/>
        <c:auto val="1"/>
        <c:lblAlgn val="ctr"/>
        <c:lblOffset val="100"/>
        <c:noMultiLvlLbl val="0"/>
      </c:catAx>
      <c:valAx>
        <c:axId val="2483989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92706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471176569029022"/>
          <c:y val="0.32830800080565553"/>
          <c:w val="6.3193444701189511E-2"/>
          <c:h val="0.45883719072534318"/>
        </c:manualLayout>
      </c:layout>
      <c:overlay val="0"/>
      <c:txPr>
        <a:bodyPr/>
        <a:lstStyle/>
        <a:p>
          <a:pPr>
            <a:defRPr sz="1200" baseline="0"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70196948839353E-2"/>
          <c:y val="2.8676276010490047E-2"/>
          <c:w val="0.84414440100876487"/>
          <c:h val="0.866095654709827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[1]дети!$BK$32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rgbClr val="7030A0"/>
              </a:solidFill>
            </a:ln>
            <a:scene3d>
              <a:camera prst="orthographicFront"/>
              <a:lightRig rig="threePt" dir="t"/>
            </a:scene3d>
            <a:sp3d prstMaterial="matte">
              <a:bevelB w="165100" prst="coolSlant"/>
            </a:sp3d>
          </c:spPr>
          <c:invertIfNegative val="0"/>
          <c:dLbls>
            <c:dLbl>
              <c:idx val="0"/>
              <c:layout>
                <c:manualLayout>
                  <c:x val="1.5048908954100827E-3"/>
                  <c:y val="0.13888888888888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9.4276104273825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5048908954100827E-3"/>
                  <c:y val="8.9562299060133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accent6">
                  <a:lumMod val="60000"/>
                  <a:lumOff val="40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[1]дети!$BL$31:$BN$31</c:f>
              <c:strCache>
                <c:ptCount val="3"/>
                <c:pt idx="0">
                  <c:v>МОиН  </c:v>
                </c:pt>
                <c:pt idx="1">
                  <c:v>Министерство Культуры</c:v>
                </c:pt>
                <c:pt idx="2">
                  <c:v>Министерство Спорта</c:v>
                </c:pt>
              </c:strCache>
            </c:strRef>
          </c:cat>
          <c:val>
            <c:numRef>
              <c:f>[1]дети!$BL$32:$BN$32</c:f>
              <c:numCache>
                <c:formatCode>General</c:formatCode>
                <c:ptCount val="3"/>
                <c:pt idx="0">
                  <c:v>259380</c:v>
                </c:pt>
                <c:pt idx="1">
                  <c:v>32940</c:v>
                </c:pt>
                <c:pt idx="2">
                  <c:v>28030</c:v>
                </c:pt>
              </c:numCache>
            </c:numRef>
          </c:val>
        </c:ser>
        <c:ser>
          <c:idx val="1"/>
          <c:order val="1"/>
          <c:tx>
            <c:strRef>
              <c:f>[1]дети!$BK$33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2121"/>
            </a:solidFill>
            <a:ln w="19050">
              <a:solidFill>
                <a:srgbClr val="7030A0"/>
              </a:solidFill>
            </a:ln>
          </c:spPr>
          <c:invertIfNegative val="0"/>
          <c:dLbls>
            <c:dLbl>
              <c:idx val="0"/>
              <c:layout>
                <c:manualLayout>
                  <c:x val="2.7589347701352579E-17"/>
                  <c:y val="0.152777777777777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097817908201654E-3"/>
                  <c:y val="9.8989909487516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5048908954100827E-3"/>
                  <c:y val="6.1279467777986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rgbClr val="FF9797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[1]дети!$BL$31:$BN$31</c:f>
              <c:strCache>
                <c:ptCount val="3"/>
                <c:pt idx="0">
                  <c:v>МОиН  </c:v>
                </c:pt>
                <c:pt idx="1">
                  <c:v>Министерство Культуры</c:v>
                </c:pt>
                <c:pt idx="2">
                  <c:v>Министерство Спорта</c:v>
                </c:pt>
              </c:strCache>
            </c:strRef>
          </c:cat>
          <c:val>
            <c:numRef>
              <c:f>[1]дети!$BL$33:$BN$33</c:f>
              <c:numCache>
                <c:formatCode>General</c:formatCode>
                <c:ptCount val="3"/>
                <c:pt idx="0">
                  <c:v>265674</c:v>
                </c:pt>
                <c:pt idx="1">
                  <c:v>31382</c:v>
                </c:pt>
                <c:pt idx="2">
                  <c:v>28858</c:v>
                </c:pt>
              </c:numCache>
            </c:numRef>
          </c:val>
        </c:ser>
        <c:ser>
          <c:idx val="2"/>
          <c:order val="2"/>
          <c:tx>
            <c:strRef>
              <c:f>[1]дети!$BK$34</c:f>
              <c:strCache>
                <c:ptCount val="1"/>
                <c:pt idx="0">
                  <c:v>2018</c:v>
                </c:pt>
              </c:strCache>
            </c:strRef>
          </c:tx>
          <c:spPr>
            <a:ln w="19050"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dLbls>
            <c:dLbl>
              <c:idx val="0"/>
              <c:layout>
                <c:manualLayout>
                  <c:x val="1.4673098952722005E-3"/>
                  <c:y val="0.161534271422922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9346197905445086E-3"/>
                  <c:y val="9.1301979499912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0760148263178535E-16"/>
                  <c:y val="6.32090627307089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accent3">
                  <a:lumMod val="20000"/>
                  <a:lumOff val="80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[1]дети!$BL$31:$BN$31</c:f>
              <c:strCache>
                <c:ptCount val="3"/>
                <c:pt idx="0">
                  <c:v>МОиН  </c:v>
                </c:pt>
                <c:pt idx="1">
                  <c:v>Министерство Культуры</c:v>
                </c:pt>
                <c:pt idx="2">
                  <c:v>Министерство Спорта</c:v>
                </c:pt>
              </c:strCache>
            </c:strRef>
          </c:cat>
          <c:val>
            <c:numRef>
              <c:f>[1]дети!$BL$34:$BN$34</c:f>
              <c:numCache>
                <c:formatCode>General</c:formatCode>
                <c:ptCount val="3"/>
                <c:pt idx="0">
                  <c:v>273092</c:v>
                </c:pt>
                <c:pt idx="1">
                  <c:v>32677</c:v>
                </c:pt>
                <c:pt idx="2">
                  <c:v>20063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41504"/>
        <c:axId val="248401856"/>
      </c:barChart>
      <c:catAx>
        <c:axId val="232341504"/>
        <c:scaling>
          <c:orientation val="minMax"/>
        </c:scaling>
        <c:delete val="0"/>
        <c:axPos val="b"/>
        <c:majorTickMark val="out"/>
        <c:minorTickMark val="none"/>
        <c:tickLblPos val="nextTo"/>
        <c:crossAx val="248401856"/>
        <c:crosses val="autoZero"/>
        <c:auto val="1"/>
        <c:lblAlgn val="ctr"/>
        <c:lblOffset val="100"/>
        <c:noMultiLvlLbl val="0"/>
      </c:catAx>
      <c:valAx>
        <c:axId val="248401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2341504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1200" baseline="0"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25" r="0.25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[1]дети!$BL$122:$BL$123</c:f>
              <c:strCache>
                <c:ptCount val="1"/>
                <c:pt idx="0">
                  <c:v>% мальчиков</c:v>
                </c:pt>
              </c:strCache>
            </c:strRef>
          </c:tx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numRef>
              <c:f>[1]дети!$BK$124:$BK$126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[1]дети!$BL$124:$BL$126</c:f>
              <c:numCache>
                <c:formatCode>General</c:formatCode>
                <c:ptCount val="3"/>
                <c:pt idx="0">
                  <c:v>47.5</c:v>
                </c:pt>
                <c:pt idx="1">
                  <c:v>48.3</c:v>
                </c:pt>
                <c:pt idx="2">
                  <c:v>48.8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>[1]дети!$BM$122:$BM$123</c:f>
              <c:strCache>
                <c:ptCount val="1"/>
                <c:pt idx="0">
                  <c:v>% девочек</c:v>
                </c:pt>
              </c:strCache>
            </c:strRef>
          </c:tx>
          <c:spPr>
            <a:solidFill>
              <a:srgbClr val="FFC00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numRef>
              <c:f>[1]дети!$BK$124:$BK$126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[1]дети!$BM$124:$BM$126</c:f>
              <c:numCache>
                <c:formatCode>General</c:formatCode>
                <c:ptCount val="3"/>
                <c:pt idx="0">
                  <c:v>52.5</c:v>
                </c:pt>
                <c:pt idx="1">
                  <c:v>51.7</c:v>
                </c:pt>
                <c:pt idx="2">
                  <c:v>51.2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9269632"/>
        <c:axId val="248422400"/>
        <c:axId val="0"/>
      </c:bar3DChart>
      <c:catAx>
        <c:axId val="13926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48422400"/>
        <c:crosses val="autoZero"/>
        <c:auto val="1"/>
        <c:lblAlgn val="ctr"/>
        <c:lblOffset val="100"/>
        <c:noMultiLvlLbl val="0"/>
      </c:catAx>
      <c:valAx>
        <c:axId val="24842240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3926963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[1]дети!$BL$152</c:f>
              <c:strCache>
                <c:ptCount val="1"/>
                <c:pt idx="0">
                  <c:v>До (5) 6 лет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tx2">
                  <a:lumMod val="75000"/>
                </a:schemeClr>
              </a:solidFill>
            </a:ln>
          </c:spPr>
          <c:invertIfNegative val="0"/>
          <c:cat>
            <c:numRef>
              <c:f>[1]дети!$BK$153:$BK$155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[1]дети!$BL$153:$BL$155</c:f>
              <c:numCache>
                <c:formatCode>General</c:formatCode>
                <c:ptCount val="3"/>
                <c:pt idx="0">
                  <c:v>6414</c:v>
                </c:pt>
                <c:pt idx="1">
                  <c:v>5903</c:v>
                </c:pt>
                <c:pt idx="2">
                  <c:v>6406</c:v>
                </c:pt>
              </c:numCache>
            </c:numRef>
          </c:val>
        </c:ser>
        <c:ser>
          <c:idx val="1"/>
          <c:order val="1"/>
          <c:tx>
            <c:strRef>
              <c:f>[1]дети!$BM$152</c:f>
              <c:strCache>
                <c:ptCount val="1"/>
                <c:pt idx="0">
                  <c:v>(5) 6 -9 лет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</c:spPr>
          <c:invertIfNegative val="0"/>
          <c:cat>
            <c:numRef>
              <c:f>[1]дети!$BK$153:$BK$155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[1]дети!$BM$153:$BM$155</c:f>
              <c:numCache>
                <c:formatCode>General</c:formatCode>
                <c:ptCount val="3"/>
                <c:pt idx="0">
                  <c:v>101853</c:v>
                </c:pt>
                <c:pt idx="1">
                  <c:v>119733</c:v>
                </c:pt>
                <c:pt idx="2">
                  <c:v>118375</c:v>
                </c:pt>
              </c:numCache>
            </c:numRef>
          </c:val>
        </c:ser>
        <c:ser>
          <c:idx val="2"/>
          <c:order val="2"/>
          <c:tx>
            <c:strRef>
              <c:f>[1]дети!$BN$152</c:f>
              <c:strCache>
                <c:ptCount val="1"/>
                <c:pt idx="0">
                  <c:v>10-14 лет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accent3">
                  <a:lumMod val="50000"/>
                </a:schemeClr>
              </a:solidFill>
            </a:ln>
          </c:spPr>
          <c:invertIfNegative val="0"/>
          <c:cat>
            <c:numRef>
              <c:f>[1]дети!$BK$153:$BK$155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[1]дети!$BN$153:$BN$155</c:f>
              <c:numCache>
                <c:formatCode>General</c:formatCode>
                <c:ptCount val="3"/>
                <c:pt idx="0">
                  <c:v>126641</c:v>
                </c:pt>
                <c:pt idx="1">
                  <c:v>143457</c:v>
                </c:pt>
                <c:pt idx="2">
                  <c:v>146198</c:v>
                </c:pt>
              </c:numCache>
            </c:numRef>
          </c:val>
        </c:ser>
        <c:ser>
          <c:idx val="3"/>
          <c:order val="3"/>
          <c:tx>
            <c:strRef>
              <c:f>[1]дети!$BO$152</c:f>
              <c:strCache>
                <c:ptCount val="1"/>
                <c:pt idx="0">
                  <c:v>15-17 лет</c:v>
                </c:pt>
              </c:strCache>
            </c:strRef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invertIfNegative val="0"/>
          <c:cat>
            <c:numRef>
              <c:f>[1]дети!$BK$153:$BK$155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[1]дети!$BO$153:$BO$155</c:f>
              <c:numCache>
                <c:formatCode>General</c:formatCode>
                <c:ptCount val="3"/>
                <c:pt idx="0">
                  <c:v>50577</c:v>
                </c:pt>
                <c:pt idx="1">
                  <c:v>51486</c:v>
                </c:pt>
                <c:pt idx="2">
                  <c:v>50770</c:v>
                </c:pt>
              </c:numCache>
            </c:numRef>
          </c:val>
        </c:ser>
        <c:ser>
          <c:idx val="4"/>
          <c:order val="4"/>
          <c:tx>
            <c:strRef>
              <c:f>[1]дети!$BP$152</c:f>
              <c:strCache>
                <c:ptCount val="1"/>
                <c:pt idx="0">
                  <c:v>18 лет и старше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rgbClr val="FFC000"/>
              </a:solidFill>
            </a:ln>
          </c:spPr>
          <c:invertIfNegative val="0"/>
          <c:cat>
            <c:numRef>
              <c:f>[1]дети!$BK$153:$BK$155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[1]дети!$BP$153:$BP$155</c:f>
              <c:numCache>
                <c:formatCode>General</c:formatCode>
                <c:ptCount val="3"/>
                <c:pt idx="0">
                  <c:v>6407</c:v>
                </c:pt>
                <c:pt idx="1">
                  <c:v>5335</c:v>
                </c:pt>
                <c:pt idx="2">
                  <c:v>4083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39271168"/>
        <c:axId val="248425856"/>
      </c:barChart>
      <c:catAx>
        <c:axId val="139271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248425856"/>
        <c:crosses val="autoZero"/>
        <c:auto val="1"/>
        <c:lblAlgn val="ctr"/>
        <c:lblOffset val="100"/>
        <c:noMultiLvlLbl val="0"/>
      </c:catAx>
      <c:valAx>
        <c:axId val="248425856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1392711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[1]дети!$BL$160</c:f>
              <c:strCache>
                <c:ptCount val="1"/>
                <c:pt idx="0">
                  <c:v>До (5) 6 лет</c:v>
                </c:pt>
              </c:strCache>
            </c:strRef>
          </c:tx>
          <c:spPr>
            <a:solidFill>
              <a:srgbClr val="00B0F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[1]дети!$BK$161:$BK$163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[1]дети!$BL$161:$BL$163</c:f>
              <c:numCache>
                <c:formatCode>0.0</c:formatCode>
                <c:ptCount val="3"/>
                <c:pt idx="0">
                  <c:v>2.1973880750414536</c:v>
                </c:pt>
                <c:pt idx="1">
                  <c:v>1.811214001239591</c:v>
                </c:pt>
                <c:pt idx="2">
                  <c:v>1.9660438508188267</c:v>
                </c:pt>
              </c:numCache>
            </c:numRef>
          </c:val>
        </c:ser>
        <c:ser>
          <c:idx val="1"/>
          <c:order val="1"/>
          <c:tx>
            <c:strRef>
              <c:f>[1]дети!$BM$160</c:f>
              <c:strCache>
                <c:ptCount val="1"/>
                <c:pt idx="0">
                  <c:v>(5) 6 -9 лет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[1]дети!$BK$161:$BK$163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[1]дети!$BM$161:$BM$163</c:f>
              <c:numCache>
                <c:formatCode>0.0</c:formatCode>
                <c:ptCount val="3"/>
                <c:pt idx="0">
                  <c:v>34.89407040960355</c:v>
                </c:pt>
                <c:pt idx="1">
                  <c:v>36.737605626024042</c:v>
                </c:pt>
                <c:pt idx="2">
                  <c:v>36.330071938913306</c:v>
                </c:pt>
              </c:numCache>
            </c:numRef>
          </c:val>
        </c:ser>
        <c:ser>
          <c:idx val="2"/>
          <c:order val="2"/>
          <c:tx>
            <c:strRef>
              <c:f>[1]дети!$BN$160</c:f>
              <c:strCache>
                <c:ptCount val="1"/>
                <c:pt idx="0">
                  <c:v>10-14 лет</c:v>
                </c:pt>
              </c:strCache>
            </c:strRef>
          </c:tx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[1]дети!$BK$161:$BK$163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[1]дети!$BN$161:$BN$163</c:f>
              <c:numCache>
                <c:formatCode>0.0</c:formatCode>
                <c:ptCount val="3"/>
                <c:pt idx="0">
                  <c:v>43.38625244953613</c:v>
                </c:pt>
                <c:pt idx="1">
                  <c:v>44.016826524788748</c:v>
                </c:pt>
                <c:pt idx="2">
                  <c:v>44.869135014363231</c:v>
                </c:pt>
              </c:numCache>
            </c:numRef>
          </c:val>
        </c:ser>
        <c:ser>
          <c:idx val="3"/>
          <c:order val="3"/>
          <c:tx>
            <c:strRef>
              <c:f>[1]дети!$BO$160</c:f>
              <c:strCache>
                <c:ptCount val="1"/>
                <c:pt idx="0">
                  <c:v>15-17 лет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[1]дети!$BK$161:$BK$163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[1]дети!$BO$161:$BO$163</c:f>
              <c:numCache>
                <c:formatCode>0.0</c:formatCode>
                <c:ptCount val="3"/>
                <c:pt idx="0">
                  <c:v>17.327299138037354</c:v>
                </c:pt>
                <c:pt idx="1">
                  <c:v>15.797418951011617</c:v>
                </c:pt>
                <c:pt idx="2">
                  <c:v>15.581649438974686</c:v>
                </c:pt>
              </c:numCache>
            </c:numRef>
          </c:val>
        </c:ser>
        <c:ser>
          <c:idx val="4"/>
          <c:order val="4"/>
          <c:tx>
            <c:strRef>
              <c:f>[1]дети!$BP$160</c:f>
              <c:strCache>
                <c:ptCount val="1"/>
                <c:pt idx="0">
                  <c:v>18 лет и старше</c:v>
                </c:pt>
              </c:strCache>
            </c:strRef>
          </c:tx>
          <c:spPr>
            <a:solidFill>
              <a:srgbClr val="FFFF0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3.8001787303927302E-2"/>
                  <c:y val="-6.1070023754797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65401800999300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5078572895932886E-2"/>
                  <c:y val="-6.10700237547966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[1]дети!$BK$161:$BK$163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[1]дети!$BP$161:$BP$163</c:f>
              <c:numCache>
                <c:formatCode>0.0</c:formatCode>
                <c:ptCount val="3"/>
                <c:pt idx="0">
                  <c:v>2.1949899277815081</c:v>
                </c:pt>
                <c:pt idx="1">
                  <c:v>1.6369348969360016</c:v>
                </c:pt>
                <c:pt idx="2">
                  <c:v>1.2530997569299516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244878848"/>
        <c:axId val="248428736"/>
        <c:axId val="0"/>
      </c:bar3DChart>
      <c:catAx>
        <c:axId val="244878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248428736"/>
        <c:crosses val="autoZero"/>
        <c:auto val="1"/>
        <c:lblAlgn val="ctr"/>
        <c:lblOffset val="100"/>
        <c:noMultiLvlLbl val="0"/>
      </c:catAx>
      <c:valAx>
        <c:axId val="248428736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2448788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соотношение числа обучающихся</a:t>
            </a:r>
            <a:r>
              <a:rPr lang="ru-RU" baseline="0"/>
              <a:t> по направленностям</a:t>
            </a:r>
            <a:endParaRPr lang="ru-RU"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[1]дети!$BK$253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strRef>
              <c:f>[1]дети!$BL$252:$BQ$252</c:f>
              <c:strCache>
                <c:ptCount val="6"/>
                <c:pt idx="0">
                  <c:v>естественнонаучная</c:v>
                </c:pt>
                <c:pt idx="1">
                  <c:v>техническая</c:v>
                </c:pt>
                <c:pt idx="2">
                  <c:v>социально-педагогическая</c:v>
                </c:pt>
                <c:pt idx="3">
                  <c:v>туристско-краеведческая</c:v>
                </c:pt>
                <c:pt idx="4">
                  <c:v>художественная</c:v>
                </c:pt>
                <c:pt idx="5">
                  <c:v>физкультурно-спортивная</c:v>
                </c:pt>
              </c:strCache>
            </c:strRef>
          </c:cat>
          <c:val>
            <c:numRef>
              <c:f>[1]дети!$BL$253:$BQ$253</c:f>
              <c:numCache>
                <c:formatCode>0.00%</c:formatCode>
                <c:ptCount val="6"/>
                <c:pt idx="0">
                  <c:v>1.0999999999999999E-2</c:v>
                </c:pt>
                <c:pt idx="1">
                  <c:v>7.2999999999999995E-2</c:v>
                </c:pt>
                <c:pt idx="2">
                  <c:v>0.13100000000000001</c:v>
                </c:pt>
                <c:pt idx="3">
                  <c:v>2.4E-2</c:v>
                </c:pt>
                <c:pt idx="4">
                  <c:v>0.48299999999999998</c:v>
                </c:pt>
                <c:pt idx="5">
                  <c:v>0.27800000000000002</c:v>
                </c:pt>
              </c:numCache>
            </c:numRef>
          </c:val>
        </c:ser>
        <c:ser>
          <c:idx val="1"/>
          <c:order val="1"/>
          <c:tx>
            <c:strRef>
              <c:f>[1]дети!$BK$254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[1]дети!$BL$252:$BQ$252</c:f>
              <c:strCache>
                <c:ptCount val="6"/>
                <c:pt idx="0">
                  <c:v>естественнонаучная</c:v>
                </c:pt>
                <c:pt idx="1">
                  <c:v>техническая</c:v>
                </c:pt>
                <c:pt idx="2">
                  <c:v>социально-педагогическая</c:v>
                </c:pt>
                <c:pt idx="3">
                  <c:v>туристско-краеведческая</c:v>
                </c:pt>
                <c:pt idx="4">
                  <c:v>художественная</c:v>
                </c:pt>
                <c:pt idx="5">
                  <c:v>физкультурно-спортивная</c:v>
                </c:pt>
              </c:strCache>
            </c:strRef>
          </c:cat>
          <c:val>
            <c:numRef>
              <c:f>[1]дети!$BL$254:$BQ$254</c:f>
              <c:numCache>
                <c:formatCode>0.00%</c:formatCode>
                <c:ptCount val="6"/>
                <c:pt idx="0" formatCode="0%">
                  <c:v>0.01</c:v>
                </c:pt>
                <c:pt idx="1">
                  <c:v>7.6999999999999999E-2</c:v>
                </c:pt>
                <c:pt idx="2">
                  <c:v>0.13300000000000001</c:v>
                </c:pt>
                <c:pt idx="3">
                  <c:v>2.3E-2</c:v>
                </c:pt>
                <c:pt idx="4">
                  <c:v>0.48699999999999999</c:v>
                </c:pt>
                <c:pt idx="5">
                  <c:v>0.26900000000000002</c:v>
                </c:pt>
              </c:numCache>
            </c:numRef>
          </c:val>
        </c:ser>
        <c:ser>
          <c:idx val="2"/>
          <c:order val="2"/>
          <c:tx>
            <c:strRef>
              <c:f>[1]дети!$BK$255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[1]дети!$BL$252:$BQ$252</c:f>
              <c:strCache>
                <c:ptCount val="6"/>
                <c:pt idx="0">
                  <c:v>естественнонаучная</c:v>
                </c:pt>
                <c:pt idx="1">
                  <c:v>техническая</c:v>
                </c:pt>
                <c:pt idx="2">
                  <c:v>социально-педагогическая</c:v>
                </c:pt>
                <c:pt idx="3">
                  <c:v>туристско-краеведческая</c:v>
                </c:pt>
                <c:pt idx="4">
                  <c:v>художественная</c:v>
                </c:pt>
                <c:pt idx="5">
                  <c:v>физкультурно-спортивная</c:v>
                </c:pt>
              </c:strCache>
            </c:strRef>
          </c:cat>
          <c:val>
            <c:numRef>
              <c:f>[1]дети!$BL$255:$BQ$255</c:f>
              <c:numCache>
                <c:formatCode>0%</c:formatCode>
                <c:ptCount val="6"/>
                <c:pt idx="0" formatCode="0.00%">
                  <c:v>1.7999999999999999E-2</c:v>
                </c:pt>
                <c:pt idx="1">
                  <c:v>0.09</c:v>
                </c:pt>
                <c:pt idx="2" formatCode="0.00%">
                  <c:v>0.115</c:v>
                </c:pt>
                <c:pt idx="3" formatCode="0.00%">
                  <c:v>2.5999999999999999E-2</c:v>
                </c:pt>
                <c:pt idx="4" formatCode="0.00%">
                  <c:v>0.49399999999999999</c:v>
                </c:pt>
                <c:pt idx="5" formatCode="0.00%">
                  <c:v>0.25700000000000001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139270144"/>
        <c:axId val="249996416"/>
      </c:barChart>
      <c:catAx>
        <c:axId val="139270144"/>
        <c:scaling>
          <c:orientation val="minMax"/>
        </c:scaling>
        <c:delete val="0"/>
        <c:axPos val="b"/>
        <c:majorTickMark val="none"/>
        <c:minorTickMark val="none"/>
        <c:tickLblPos val="nextTo"/>
        <c:crossAx val="249996416"/>
        <c:crosses val="autoZero"/>
        <c:auto val="1"/>
        <c:lblAlgn val="ctr"/>
        <c:lblOffset val="100"/>
        <c:noMultiLvlLbl val="0"/>
      </c:catAx>
      <c:valAx>
        <c:axId val="249996416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392701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282453584942391E-2"/>
          <c:y val="5.0925925925925923E-2"/>
          <c:w val="0.89985778938316974"/>
          <c:h val="0.726787115142568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[1]дети!$BK$295</c:f>
              <c:strCache>
                <c:ptCount val="1"/>
                <c:pt idx="0">
                  <c:v>изменение количества объединений   в %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18683263609749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2702830503785569E-17"/>
                  <c:y val="6.46985404620596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4373665272194777E-3"/>
                  <c:y val="3.2349270231029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4373665272194777E-3"/>
                  <c:y val="3.2349270231029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[1]дети!$BL$294:$BQ$294</c:f>
              <c:strCache>
                <c:ptCount val="6"/>
                <c:pt idx="0">
                  <c:v>естественнонаучная</c:v>
                </c:pt>
                <c:pt idx="1">
                  <c:v>техническая</c:v>
                </c:pt>
                <c:pt idx="2">
                  <c:v>социально-педагогическая</c:v>
                </c:pt>
                <c:pt idx="3">
                  <c:v>туристско-краеведческая</c:v>
                </c:pt>
                <c:pt idx="4">
                  <c:v>художественная</c:v>
                </c:pt>
                <c:pt idx="5">
                  <c:v>физкультурно-спортивная</c:v>
                </c:pt>
              </c:strCache>
            </c:strRef>
          </c:cat>
          <c:val>
            <c:numRef>
              <c:f>[1]дети!$BL$295:$BQ$295</c:f>
              <c:numCache>
                <c:formatCode>0%</c:formatCode>
                <c:ptCount val="6"/>
                <c:pt idx="0">
                  <c:v>0.74</c:v>
                </c:pt>
                <c:pt idx="1">
                  <c:v>0.11</c:v>
                </c:pt>
                <c:pt idx="2">
                  <c:v>-0.01</c:v>
                </c:pt>
                <c:pt idx="3" formatCode="0.00%">
                  <c:v>2.1000000000000001E-2</c:v>
                </c:pt>
                <c:pt idx="4" formatCode="0.00%">
                  <c:v>-2.1000000000000001E-2</c:v>
                </c:pt>
                <c:pt idx="5" formatCode="0.00%">
                  <c:v>4.4999999999999998E-2</c:v>
                </c:pt>
              </c:numCache>
            </c:numRef>
          </c:val>
        </c:ser>
        <c:ser>
          <c:idx val="1"/>
          <c:order val="1"/>
          <c:tx>
            <c:strRef>
              <c:f>[1]дети!$BK$296</c:f>
              <c:strCache>
                <c:ptCount val="1"/>
                <c:pt idx="0">
                  <c:v>изменение  количества детей в %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3.2349270231029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[1]дети!$BL$294:$BQ$294</c:f>
              <c:strCache>
                <c:ptCount val="6"/>
                <c:pt idx="0">
                  <c:v>естественнонаучная</c:v>
                </c:pt>
                <c:pt idx="1">
                  <c:v>техническая</c:v>
                </c:pt>
                <c:pt idx="2">
                  <c:v>социально-педагогическая</c:v>
                </c:pt>
                <c:pt idx="3">
                  <c:v>туристско-краеведческая</c:v>
                </c:pt>
                <c:pt idx="4">
                  <c:v>художественная</c:v>
                </c:pt>
                <c:pt idx="5">
                  <c:v>физкультурно-спортивная</c:v>
                </c:pt>
              </c:strCache>
            </c:strRef>
          </c:cat>
          <c:val>
            <c:numRef>
              <c:f>[1]дети!$BL$296:$BQ$296</c:f>
              <c:numCache>
                <c:formatCode>0%</c:formatCode>
                <c:ptCount val="6"/>
                <c:pt idx="0">
                  <c:v>0.75</c:v>
                </c:pt>
                <c:pt idx="1">
                  <c:v>0.17</c:v>
                </c:pt>
                <c:pt idx="2">
                  <c:v>-0.13</c:v>
                </c:pt>
                <c:pt idx="3" formatCode="0.00%">
                  <c:v>9.8000000000000004E-2</c:v>
                </c:pt>
                <c:pt idx="4" formatCode="0.00%">
                  <c:v>1.7999999999999999E-2</c:v>
                </c:pt>
                <c:pt idx="5" formatCode="0.00%">
                  <c:v>-3.9E-2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657856"/>
        <c:axId val="249999872"/>
      </c:barChart>
      <c:catAx>
        <c:axId val="233657856"/>
        <c:scaling>
          <c:orientation val="minMax"/>
        </c:scaling>
        <c:delete val="0"/>
        <c:axPos val="l"/>
        <c:majorTickMark val="in"/>
        <c:minorTickMark val="none"/>
        <c:tickLblPos val="low"/>
        <c:crossAx val="249999872"/>
        <c:crosses val="autoZero"/>
        <c:auto val="1"/>
        <c:lblAlgn val="ctr"/>
        <c:lblOffset val="1000"/>
        <c:noMultiLvlLbl val="0"/>
      </c:catAx>
      <c:valAx>
        <c:axId val="24999987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33657856"/>
        <c:crossesAt val="1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[1]дети!$BL$328</c:f>
              <c:strCache>
                <c:ptCount val="1"/>
                <c:pt idx="0">
                  <c:v>Дети с ОВЗ 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2.8341388312948736E-3"/>
                  <c:y val="-3.5111749362933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[1]дети!$BK$329:$BK$331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[1]дети!$BL$329:$BL$331</c:f>
              <c:numCache>
                <c:formatCode>0.00%</c:formatCode>
                <c:ptCount val="3"/>
                <c:pt idx="0">
                  <c:v>1.2E-2</c:v>
                </c:pt>
                <c:pt idx="1">
                  <c:v>1.7999999999999999E-2</c:v>
                </c:pt>
                <c:pt idx="2" formatCode="0%">
                  <c:v>0.02</c:v>
                </c:pt>
              </c:numCache>
            </c:numRef>
          </c:val>
        </c:ser>
        <c:ser>
          <c:idx val="1"/>
          <c:order val="1"/>
          <c:tx>
            <c:strRef>
              <c:f>[1]дети!$BM$328</c:f>
              <c:strCache>
                <c:ptCount val="1"/>
                <c:pt idx="0">
                  <c:v>Дети сироты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numRef>
              <c:f>[1]дети!$BK$329:$BK$331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[1]дети!$BM$329:$BM$331</c:f>
              <c:numCache>
                <c:formatCode>0.00%</c:formatCode>
                <c:ptCount val="3"/>
                <c:pt idx="0">
                  <c:v>6.0000000000000001E-3</c:v>
                </c:pt>
                <c:pt idx="1">
                  <c:v>6.0000000000000001E-3</c:v>
                </c:pt>
                <c:pt idx="2">
                  <c:v>6.0000000000000001E-3</c:v>
                </c:pt>
              </c:numCache>
            </c:numRef>
          </c:val>
        </c:ser>
        <c:ser>
          <c:idx val="2"/>
          <c:order val="2"/>
          <c:tx>
            <c:strRef>
              <c:f>[1]дети!$BN$328</c:f>
              <c:strCache>
                <c:ptCount val="1"/>
                <c:pt idx="0">
                  <c:v>Дети-инвалиды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numRef>
              <c:f>[1]дети!$BK$329:$BK$331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[1]дети!$BN$329:$BN$331</c:f>
              <c:numCache>
                <c:formatCode>0.00%</c:formatCode>
                <c:ptCount val="3"/>
                <c:pt idx="0">
                  <c:v>2E-3</c:v>
                </c:pt>
                <c:pt idx="1">
                  <c:v>5.0000000000000001E-3</c:v>
                </c:pt>
                <c:pt idx="2">
                  <c:v>6.0000000000000001E-3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0"/>
        <c:axId val="232344576"/>
        <c:axId val="250191872"/>
      </c:barChart>
      <c:catAx>
        <c:axId val="23234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50191872"/>
        <c:crosses val="autoZero"/>
        <c:auto val="1"/>
        <c:lblAlgn val="ctr"/>
        <c:lblOffset val="100"/>
        <c:noMultiLvlLbl val="0"/>
      </c:catAx>
      <c:valAx>
        <c:axId val="250191872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232344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[1]дети!$BM$357</c:f>
              <c:strCache>
                <c:ptCount val="1"/>
                <c:pt idx="0">
                  <c:v>Количество обучающихся, оплачивающих обучение 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1"/>
            <c:invertIfNegative val="0"/>
            <c:bubble3D val="0"/>
            <c:spPr>
              <a:solidFill>
                <a:srgbClr val="92D050"/>
              </a:solidFill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Lbls>
            <c:dLbl>
              <c:idx val="0"/>
              <c:layout>
                <c:manualLayout>
                  <c:x val="0"/>
                  <c:y val="2.3148148148148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37799472466514E-3"/>
                  <c:y val="-5.23128167558411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417069257530364E-3"/>
                  <c:y val="-1.85185185185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8.5124063548498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4.4095538017645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4593698785596351E-3"/>
                  <c:y val="1.1023884504411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[1]дети!$BK$358:$BL$366</c:f>
              <c:multiLvlStrCache>
                <c:ptCount val="9"/>
                <c:lvl>
                  <c:pt idx="0">
                    <c:v>МОиН</c:v>
                  </c:pt>
                  <c:pt idx="1">
                    <c:v>МК</c:v>
                  </c:pt>
                  <c:pt idx="2">
                    <c:v>МС</c:v>
                  </c:pt>
                  <c:pt idx="3">
                    <c:v>МОиН</c:v>
                  </c:pt>
                  <c:pt idx="4">
                    <c:v>МК</c:v>
                  </c:pt>
                  <c:pt idx="5">
                    <c:v>МС</c:v>
                  </c:pt>
                  <c:pt idx="6">
                    <c:v>МОиН</c:v>
                  </c:pt>
                  <c:pt idx="7">
                    <c:v>МК</c:v>
                  </c:pt>
                  <c:pt idx="8">
                    <c:v>МС</c:v>
                  </c:pt>
                </c:lvl>
                <c:lvl>
                  <c:pt idx="0">
                    <c:v>2016</c:v>
                  </c:pt>
                  <c:pt idx="3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[1]дети!$BM$358:$BM$366</c:f>
              <c:numCache>
                <c:formatCode>0.00%</c:formatCode>
                <c:ptCount val="9"/>
                <c:pt idx="0">
                  <c:v>2.3E-2</c:v>
                </c:pt>
                <c:pt idx="1">
                  <c:v>9.8000000000000004E-2</c:v>
                </c:pt>
                <c:pt idx="2">
                  <c:v>0</c:v>
                </c:pt>
                <c:pt idx="3">
                  <c:v>2.7E-2</c:v>
                </c:pt>
                <c:pt idx="4">
                  <c:v>0.111</c:v>
                </c:pt>
                <c:pt idx="5">
                  <c:v>2.9999999999999997E-4</c:v>
                </c:pt>
                <c:pt idx="6">
                  <c:v>3.3000000000000002E-2</c:v>
                </c:pt>
                <c:pt idx="7">
                  <c:v>0.113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659392"/>
        <c:axId val="250194752"/>
      </c:barChart>
      <c:catAx>
        <c:axId val="233659392"/>
        <c:scaling>
          <c:orientation val="minMax"/>
        </c:scaling>
        <c:delete val="0"/>
        <c:axPos val="b"/>
        <c:majorTickMark val="out"/>
        <c:minorTickMark val="none"/>
        <c:tickLblPos val="nextTo"/>
        <c:crossAx val="250194752"/>
        <c:crosses val="autoZero"/>
        <c:auto val="1"/>
        <c:lblAlgn val="ctr"/>
        <c:lblOffset val="100"/>
        <c:noMultiLvlLbl val="0"/>
      </c:catAx>
      <c:valAx>
        <c:axId val="2501947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3659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Соотношение обучающихся по месту проживания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[1]дети!$BM$388</c:f>
              <c:strCache>
                <c:ptCount val="1"/>
                <c:pt idx="0">
                  <c:v>Город 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accent1"/>
              </a:solidFill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sz="89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[1]дети!$BK$389:$BL$397</c:f>
              <c:multiLvlStrCache>
                <c:ptCount val="9"/>
                <c:lvl>
                  <c:pt idx="0">
                    <c:v>МОиН</c:v>
                  </c:pt>
                  <c:pt idx="1">
                    <c:v>МК</c:v>
                  </c:pt>
                  <c:pt idx="2">
                    <c:v>МС</c:v>
                  </c:pt>
                  <c:pt idx="3">
                    <c:v>МОиН</c:v>
                  </c:pt>
                  <c:pt idx="4">
                    <c:v>МК</c:v>
                  </c:pt>
                  <c:pt idx="5">
                    <c:v>МС</c:v>
                  </c:pt>
                  <c:pt idx="6">
                    <c:v>МОиН</c:v>
                  </c:pt>
                  <c:pt idx="7">
                    <c:v>МК</c:v>
                  </c:pt>
                  <c:pt idx="8">
                    <c:v>МС</c:v>
                  </c:pt>
                </c:lvl>
                <c:lvl>
                  <c:pt idx="0">
                    <c:v>2016</c:v>
                  </c:pt>
                  <c:pt idx="3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[1]дети!$BM$389:$BM$397</c:f>
              <c:numCache>
                <c:formatCode>0.00%</c:formatCode>
                <c:ptCount val="9"/>
                <c:pt idx="0">
                  <c:v>0.71399999999999997</c:v>
                </c:pt>
                <c:pt idx="1">
                  <c:v>0.85799999999999998</c:v>
                </c:pt>
                <c:pt idx="2" formatCode="0%">
                  <c:v>1</c:v>
                </c:pt>
                <c:pt idx="3">
                  <c:v>0.73399999999999999</c:v>
                </c:pt>
                <c:pt idx="4" formatCode="0.0%">
                  <c:v>0.84699999999999998</c:v>
                </c:pt>
                <c:pt idx="5" formatCode="0%">
                  <c:v>1</c:v>
                </c:pt>
                <c:pt idx="6" formatCode="0.0%">
                  <c:v>0.73499999999999999</c:v>
                </c:pt>
                <c:pt idx="7" formatCode="0.0%">
                  <c:v>0.84399999999999997</c:v>
                </c:pt>
                <c:pt idx="8" formatCode="0%">
                  <c:v>1</c:v>
                </c:pt>
              </c:numCache>
            </c:numRef>
          </c:val>
        </c:ser>
        <c:ser>
          <c:idx val="1"/>
          <c:order val="1"/>
          <c:tx>
            <c:strRef>
              <c:f>[1]дети!$BN$388</c:f>
              <c:strCache>
                <c:ptCount val="1"/>
                <c:pt idx="0">
                  <c:v> Сельская местность</c:v>
                </c:pt>
              </c:strCache>
            </c:strRef>
          </c:tx>
          <c:spPr>
            <a:solidFill>
              <a:srgbClr val="BEE395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1.4261850952427743E-3"/>
                  <c:y val="9.7279508835909775E-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elete val="1"/>
            </c:dLbl>
            <c:dLbl>
              <c:idx val="4"/>
              <c:layout>
                <c:manualLayout>
                  <c:x val="0"/>
                  <c:y val="-5.378102892191745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txPr>
              <a:bodyPr/>
              <a:lstStyle/>
              <a:p>
                <a:pPr>
                  <a:defRPr sz="890" baseline="0"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[1]дети!$BK$389:$BL$397</c:f>
              <c:multiLvlStrCache>
                <c:ptCount val="9"/>
                <c:lvl>
                  <c:pt idx="0">
                    <c:v>МОиН</c:v>
                  </c:pt>
                  <c:pt idx="1">
                    <c:v>МК</c:v>
                  </c:pt>
                  <c:pt idx="2">
                    <c:v>МС</c:v>
                  </c:pt>
                  <c:pt idx="3">
                    <c:v>МОиН</c:v>
                  </c:pt>
                  <c:pt idx="4">
                    <c:v>МК</c:v>
                  </c:pt>
                  <c:pt idx="5">
                    <c:v>МС</c:v>
                  </c:pt>
                  <c:pt idx="6">
                    <c:v>МОиН</c:v>
                  </c:pt>
                  <c:pt idx="7">
                    <c:v>МК</c:v>
                  </c:pt>
                  <c:pt idx="8">
                    <c:v>МС</c:v>
                  </c:pt>
                </c:lvl>
                <c:lvl>
                  <c:pt idx="0">
                    <c:v>2016</c:v>
                  </c:pt>
                  <c:pt idx="3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[1]дети!$BN$389:$BN$397</c:f>
              <c:numCache>
                <c:formatCode>0.00%</c:formatCode>
                <c:ptCount val="9"/>
                <c:pt idx="0">
                  <c:v>0.28599999999999998</c:v>
                </c:pt>
                <c:pt idx="1">
                  <c:v>0.14199999999999999</c:v>
                </c:pt>
                <c:pt idx="2" formatCode="0.0%">
                  <c:v>0</c:v>
                </c:pt>
                <c:pt idx="3">
                  <c:v>0.26600000000000001</c:v>
                </c:pt>
                <c:pt idx="4" formatCode="0.0%">
                  <c:v>0.153</c:v>
                </c:pt>
                <c:pt idx="5" formatCode="0.0%">
                  <c:v>0</c:v>
                </c:pt>
                <c:pt idx="6" formatCode="0.0%">
                  <c:v>0.26500000000000001</c:v>
                </c:pt>
                <c:pt idx="7" formatCode="0.0%">
                  <c:v>0.161</c:v>
                </c:pt>
                <c:pt idx="8" formatCode="0.0%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6"/>
        <c:axId val="233659904"/>
        <c:axId val="250197632"/>
      </c:barChart>
      <c:catAx>
        <c:axId val="233659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250197632"/>
        <c:crosses val="autoZero"/>
        <c:auto val="1"/>
        <c:lblAlgn val="ctr"/>
        <c:lblOffset val="100"/>
        <c:noMultiLvlLbl val="0"/>
      </c:catAx>
      <c:valAx>
        <c:axId val="250197632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23365990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2283551572627985E-2"/>
          <c:y val="0.36574074074074081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443001443001443E-3"/>
          <c:y val="4.3049221193411147E-2"/>
          <c:w val="0.9743571003900755"/>
          <c:h val="0.95322652376786232"/>
        </c:manualLayout>
      </c:layout>
      <c:pie3DChart>
        <c:varyColors val="1"/>
        <c:ser>
          <c:idx val="0"/>
          <c:order val="0"/>
          <c:tx>
            <c:strRef>
              <c:f>[1]дети!$BK$260</c:f>
              <c:strCache>
                <c:ptCount val="1"/>
                <c:pt idx="0">
                  <c:v>2018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rgbClr val="FFFF00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92D050"/>
              </a:solidFill>
            </c:spPr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dLbls>
            <c:dLbl>
              <c:idx val="0"/>
              <c:layout>
                <c:manualLayout>
                  <c:x val="-3.2113919461724795E-2"/>
                  <c:y val="5.458640250613834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264395817926074E-2"/>
                  <c:y val="3.4722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5443279534809531E-2"/>
                  <c:y val="-5.4002540005080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131639622395265E-2"/>
                  <c:y val="-0.10754855643044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6774553733264128E-4"/>
                  <c:y val="-0.306064516129032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390220559446644E-2"/>
                  <c:y val="-1.426217556138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[1]дети!$BL$259:$BQ$259</c:f>
              <c:strCache>
                <c:ptCount val="6"/>
                <c:pt idx="0">
                  <c:v>естественнонаучная</c:v>
                </c:pt>
                <c:pt idx="1">
                  <c:v>техническая</c:v>
                </c:pt>
                <c:pt idx="2">
                  <c:v>социально-педагогическая</c:v>
                </c:pt>
                <c:pt idx="3">
                  <c:v>туристско-краеведческая</c:v>
                </c:pt>
                <c:pt idx="4">
                  <c:v>художественная</c:v>
                </c:pt>
                <c:pt idx="5">
                  <c:v>физкультурно-спортивная</c:v>
                </c:pt>
              </c:strCache>
            </c:strRef>
          </c:cat>
          <c:val>
            <c:numRef>
              <c:f>[1]дети!$BL$260:$BQ$260</c:f>
              <c:numCache>
                <c:formatCode>0%</c:formatCode>
                <c:ptCount val="6"/>
                <c:pt idx="0" formatCode="0.00%">
                  <c:v>1.7999999999999999E-2</c:v>
                </c:pt>
                <c:pt idx="1">
                  <c:v>0.09</c:v>
                </c:pt>
                <c:pt idx="2" formatCode="0.00%">
                  <c:v>0.115</c:v>
                </c:pt>
                <c:pt idx="3" formatCode="0.00%">
                  <c:v>2.5999999999999999E-2</c:v>
                </c:pt>
                <c:pt idx="4" formatCode="0.00%">
                  <c:v>0.49399999999999999</c:v>
                </c:pt>
                <c:pt idx="5" formatCode="0.00%">
                  <c:v>0.25700000000000001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9700259567001641"/>
          <c:y val="6.1290463692038465E-2"/>
          <c:w val="0.19415762532445877"/>
          <c:h val="0.9097105570137066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70" baseline="0"/>
              <a:t>Охват детей 5-17 лет, обучающихся по дополнительныв общеобразовательным программам в разрезе муниципалитетов </a:t>
            </a:r>
          </a:p>
        </c:rich>
      </c:tx>
      <c:layout>
        <c:manualLayout>
          <c:xMode val="edge"/>
          <c:yMode val="edge"/>
          <c:x val="0.11264529262255099"/>
          <c:y val="0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10"/>
            <c:invertIfNegative val="0"/>
            <c:bubble3D val="0"/>
            <c:spPr>
              <a:solidFill>
                <a:srgbClr val="9ABB59"/>
              </a:solidFill>
            </c:spPr>
          </c:dPt>
          <c:cat>
            <c:strRef>
              <c:f>[1]дети!$BK$74:$BK$110</c:f>
              <c:strCache>
                <c:ptCount val="37"/>
                <c:pt idx="0">
                  <c:v>Больше-Глушицкий район</c:v>
                </c:pt>
                <c:pt idx="1">
                  <c:v>Шенталинский район</c:v>
                </c:pt>
                <c:pt idx="2">
                  <c:v>Кинель-Черкасский район</c:v>
                </c:pt>
                <c:pt idx="3">
                  <c:v>Челно-Вершинский район</c:v>
                </c:pt>
                <c:pt idx="4">
                  <c:v>Больше-Черниговский район</c:v>
                </c:pt>
                <c:pt idx="5">
                  <c:v>Нефтегорский район</c:v>
                </c:pt>
                <c:pt idx="6">
                  <c:v>Шигонский район</c:v>
                </c:pt>
                <c:pt idx="7">
                  <c:v>Пестравский район</c:v>
                </c:pt>
                <c:pt idx="8">
                  <c:v>Борский район</c:v>
                </c:pt>
                <c:pt idx="9">
                  <c:v>Исаклинский район</c:v>
                </c:pt>
                <c:pt idx="10">
                  <c:v>г.о.Самара</c:v>
                </c:pt>
                <c:pt idx="11">
                  <c:v>Камышлинский район </c:v>
                </c:pt>
                <c:pt idx="12">
                  <c:v>Богатовский район</c:v>
                </c:pt>
                <c:pt idx="13">
                  <c:v>Клявлинский район</c:v>
                </c:pt>
                <c:pt idx="14">
                  <c:v>Сергиевский район</c:v>
                </c:pt>
                <c:pt idx="15">
                  <c:v>Похвистневский район</c:v>
                </c:pt>
                <c:pt idx="16">
                  <c:v>Красноармейский район</c:v>
                </c:pt>
                <c:pt idx="17">
                  <c:v>Новокуйбышевск</c:v>
                </c:pt>
                <c:pt idx="18">
                  <c:v>Хворостянский район</c:v>
                </c:pt>
                <c:pt idx="19">
                  <c:v>Кинельский район</c:v>
                </c:pt>
                <c:pt idx="20">
                  <c:v>Алексеевский район</c:v>
                </c:pt>
                <c:pt idx="21">
                  <c:v>Кошкинский район</c:v>
                </c:pt>
                <c:pt idx="22">
                  <c:v>Похвистнево</c:v>
                </c:pt>
                <c:pt idx="23">
                  <c:v>Безенчукский район </c:v>
                </c:pt>
                <c:pt idx="24">
                  <c:v>Сызранский район</c:v>
                </c:pt>
                <c:pt idx="25">
                  <c:v>Октябрьск</c:v>
                </c:pt>
                <c:pt idx="26">
                  <c:v>Волжский район </c:v>
                </c:pt>
                <c:pt idx="27">
                  <c:v>Приволжский район</c:v>
                </c:pt>
                <c:pt idx="28">
                  <c:v>Жигулевск</c:v>
                </c:pt>
                <c:pt idx="29">
                  <c:v>Чапаевск</c:v>
                </c:pt>
                <c:pt idx="30">
                  <c:v>Отрадный</c:v>
                </c:pt>
                <c:pt idx="31">
                  <c:v>Елховский район</c:v>
                </c:pt>
                <c:pt idx="32">
                  <c:v>Красноярский район</c:v>
                </c:pt>
                <c:pt idx="33">
                  <c:v>г.о.Тольятти</c:v>
                </c:pt>
                <c:pt idx="34">
                  <c:v>Кинель</c:v>
                </c:pt>
                <c:pt idx="35">
                  <c:v>Ставропольский р-н</c:v>
                </c:pt>
                <c:pt idx="36">
                  <c:v>Сызрань</c:v>
                </c:pt>
              </c:strCache>
            </c:strRef>
          </c:cat>
          <c:val>
            <c:numRef>
              <c:f>[1]дети!$BL$74:$BL$110</c:f>
              <c:numCache>
                <c:formatCode>General</c:formatCode>
                <c:ptCount val="37"/>
                <c:pt idx="0">
                  <c:v>88.6</c:v>
                </c:pt>
                <c:pt idx="1">
                  <c:v>83</c:v>
                </c:pt>
                <c:pt idx="2">
                  <c:v>81.7</c:v>
                </c:pt>
                <c:pt idx="3">
                  <c:v>80.400000000000006</c:v>
                </c:pt>
                <c:pt idx="4">
                  <c:v>79.599999999999994</c:v>
                </c:pt>
                <c:pt idx="5">
                  <c:v>79.3</c:v>
                </c:pt>
                <c:pt idx="6">
                  <c:v>77.599999999999994</c:v>
                </c:pt>
                <c:pt idx="7">
                  <c:v>77.099999999999994</c:v>
                </c:pt>
                <c:pt idx="8">
                  <c:v>75.5</c:v>
                </c:pt>
                <c:pt idx="9">
                  <c:v>74</c:v>
                </c:pt>
                <c:pt idx="10">
                  <c:v>73.7</c:v>
                </c:pt>
                <c:pt idx="11">
                  <c:v>72.599999999999994</c:v>
                </c:pt>
                <c:pt idx="12">
                  <c:v>72.2</c:v>
                </c:pt>
                <c:pt idx="13">
                  <c:v>71.900000000000006</c:v>
                </c:pt>
                <c:pt idx="14">
                  <c:v>71.3</c:v>
                </c:pt>
                <c:pt idx="15">
                  <c:v>69.2</c:v>
                </c:pt>
                <c:pt idx="16">
                  <c:v>68.8</c:v>
                </c:pt>
                <c:pt idx="17">
                  <c:v>67.400000000000006</c:v>
                </c:pt>
                <c:pt idx="18">
                  <c:v>65.2</c:v>
                </c:pt>
                <c:pt idx="19">
                  <c:v>61.4</c:v>
                </c:pt>
                <c:pt idx="20">
                  <c:v>61.4</c:v>
                </c:pt>
                <c:pt idx="21">
                  <c:v>61.2</c:v>
                </c:pt>
                <c:pt idx="22">
                  <c:v>60.7</c:v>
                </c:pt>
                <c:pt idx="23">
                  <c:v>60.3</c:v>
                </c:pt>
                <c:pt idx="24">
                  <c:v>58.7</c:v>
                </c:pt>
                <c:pt idx="25">
                  <c:v>57.9</c:v>
                </c:pt>
                <c:pt idx="26">
                  <c:v>57.9</c:v>
                </c:pt>
                <c:pt idx="27">
                  <c:v>54.9</c:v>
                </c:pt>
                <c:pt idx="28">
                  <c:v>53.7</c:v>
                </c:pt>
                <c:pt idx="29">
                  <c:v>53.1</c:v>
                </c:pt>
                <c:pt idx="30">
                  <c:v>51.2</c:v>
                </c:pt>
                <c:pt idx="31">
                  <c:v>49.2</c:v>
                </c:pt>
                <c:pt idx="32">
                  <c:v>48.2</c:v>
                </c:pt>
                <c:pt idx="33">
                  <c:v>46.5</c:v>
                </c:pt>
                <c:pt idx="34">
                  <c:v>43.2</c:v>
                </c:pt>
                <c:pt idx="35">
                  <c:v>38.1</c:v>
                </c:pt>
                <c:pt idx="36">
                  <c:v>34.700000000000003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32344064"/>
        <c:axId val="233490688"/>
      </c:barChart>
      <c:catAx>
        <c:axId val="232344064"/>
        <c:scaling>
          <c:orientation val="minMax"/>
        </c:scaling>
        <c:delete val="0"/>
        <c:axPos val="l"/>
        <c:majorTickMark val="none"/>
        <c:minorTickMark val="none"/>
        <c:tickLblPos val="nextTo"/>
        <c:crossAx val="233490688"/>
        <c:crosses val="autoZero"/>
        <c:auto val="1"/>
        <c:lblAlgn val="ctr"/>
        <c:lblOffset val="100"/>
        <c:noMultiLvlLbl val="0"/>
      </c:catAx>
      <c:valAx>
        <c:axId val="2334906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32344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 baseline="0"/>
              <a:t>Процент обучающихся 5-17 лет, охваченных СДОД к общему количеству обучающихся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effectLst>
              <a:outerShdw blurRad="50800" dist="50800" dir="5400000" algn="ctr" rotWithShape="0">
                <a:srgbClr val="000000">
                  <a:alpha val="97000"/>
                </a:srgbClr>
              </a:outerShdw>
            </a:effectLst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dLbl>
              <c:idx val="0"/>
              <c:layout>
                <c:manualLayout>
                  <c:x val="4.3189370653785916E-3"/>
                  <c:y val="0.166666666666666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74,8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0.226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76,5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0557279756773317E-16"/>
                  <c:y val="0.180555555555555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74,4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[1]дети!$BK$58:$BK$60</c:f>
              <c:strCache>
                <c:ptCount val="3"/>
                <c:pt idx="0">
                  <c:v>2016 год</c:v>
                </c:pt>
                <c:pt idx="1">
                  <c:v>2017 год</c:v>
                </c:pt>
                <c:pt idx="2">
                  <c:v>2018 год</c:v>
                </c:pt>
              </c:strCache>
            </c:strRef>
          </c:cat>
          <c:val>
            <c:numRef>
              <c:f>[1]дети!$BL$58:$BL$60</c:f>
              <c:numCache>
                <c:formatCode>General</c:formatCode>
                <c:ptCount val="3"/>
                <c:pt idx="0">
                  <c:v>74.8</c:v>
                </c:pt>
                <c:pt idx="1">
                  <c:v>76.5</c:v>
                </c:pt>
                <c:pt idx="2">
                  <c:v>74.400000000000006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935360"/>
        <c:axId val="233492992"/>
      </c:barChart>
      <c:catAx>
        <c:axId val="233935360"/>
        <c:scaling>
          <c:orientation val="minMax"/>
        </c:scaling>
        <c:delete val="0"/>
        <c:axPos val="b"/>
        <c:majorTickMark val="none"/>
        <c:minorTickMark val="none"/>
        <c:tickLblPos val="nextTo"/>
        <c:crossAx val="233492992"/>
        <c:crosses val="autoZero"/>
        <c:auto val="1"/>
        <c:lblAlgn val="ctr"/>
        <c:lblOffset val="100"/>
        <c:noMultiLvlLbl val="0"/>
      </c:catAx>
      <c:valAx>
        <c:axId val="23349299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33935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35901</xdr:colOff>
      <xdr:row>12</xdr:row>
      <xdr:rowOff>101112</xdr:rowOff>
    </xdr:from>
    <xdr:to>
      <xdr:col>59</xdr:col>
      <xdr:colOff>133349</xdr:colOff>
      <xdr:row>22</xdr:row>
      <xdr:rowOff>127000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8659</xdr:colOff>
      <xdr:row>30</xdr:row>
      <xdr:rowOff>76202</xdr:rowOff>
    </xdr:from>
    <xdr:to>
      <xdr:col>60</xdr:col>
      <xdr:colOff>18184</xdr:colOff>
      <xdr:row>35</xdr:row>
      <xdr:rowOff>116417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86592</xdr:colOff>
      <xdr:row>119</xdr:row>
      <xdr:rowOff>109106</xdr:rowOff>
    </xdr:from>
    <xdr:to>
      <xdr:col>60</xdr:col>
      <xdr:colOff>138545</xdr:colOff>
      <xdr:row>136</xdr:row>
      <xdr:rowOff>43295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77932</xdr:colOff>
      <xdr:row>164</xdr:row>
      <xdr:rowOff>103912</xdr:rowOff>
    </xdr:from>
    <xdr:to>
      <xdr:col>60</xdr:col>
      <xdr:colOff>17318</xdr:colOff>
      <xdr:row>172</xdr:row>
      <xdr:rowOff>2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71003</xdr:colOff>
      <xdr:row>172</xdr:row>
      <xdr:rowOff>74470</xdr:rowOff>
    </xdr:from>
    <xdr:to>
      <xdr:col>60</xdr:col>
      <xdr:colOff>17318</xdr:colOff>
      <xdr:row>181</xdr:row>
      <xdr:rowOff>112569</xdr:rowOff>
    </xdr:to>
    <xdr:graphicFrame macro="">
      <xdr:nvGraphicFramePr>
        <xdr:cNvPr id="6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95250</xdr:colOff>
      <xdr:row>264</xdr:row>
      <xdr:rowOff>80962</xdr:rowOff>
    </xdr:from>
    <xdr:to>
      <xdr:col>60</xdr:col>
      <xdr:colOff>95250</xdr:colOff>
      <xdr:row>275</xdr:row>
      <xdr:rowOff>77787</xdr:rowOff>
    </xdr:to>
    <xdr:graphicFrame macro="">
      <xdr:nvGraphicFramePr>
        <xdr:cNvPr id="7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17319</xdr:colOff>
      <xdr:row>306</xdr:row>
      <xdr:rowOff>109103</xdr:rowOff>
    </xdr:from>
    <xdr:to>
      <xdr:col>60</xdr:col>
      <xdr:colOff>60614</xdr:colOff>
      <xdr:row>321</xdr:row>
      <xdr:rowOff>112568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339</xdr:row>
      <xdr:rowOff>161061</xdr:rowOff>
    </xdr:from>
    <xdr:to>
      <xdr:col>60</xdr:col>
      <xdr:colOff>129885</xdr:colOff>
      <xdr:row>356</xdr:row>
      <xdr:rowOff>68035</xdr:rowOff>
    </xdr:to>
    <xdr:graphicFrame macro="">
      <xdr:nvGraphicFramePr>
        <xdr:cNvPr id="9" name="Диаграмма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8658</xdr:colOff>
      <xdr:row>374</xdr:row>
      <xdr:rowOff>13855</xdr:rowOff>
    </xdr:from>
    <xdr:to>
      <xdr:col>60</xdr:col>
      <xdr:colOff>138544</xdr:colOff>
      <xdr:row>387</xdr:row>
      <xdr:rowOff>34636</xdr:rowOff>
    </xdr:to>
    <xdr:graphicFrame macro="">
      <xdr:nvGraphicFramePr>
        <xdr:cNvPr id="10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17319</xdr:colOff>
      <xdr:row>408</xdr:row>
      <xdr:rowOff>39832</xdr:rowOff>
    </xdr:from>
    <xdr:to>
      <xdr:col>60</xdr:col>
      <xdr:colOff>129886</xdr:colOff>
      <xdr:row>424</xdr:row>
      <xdr:rowOff>34636</xdr:rowOff>
    </xdr:to>
    <xdr:graphicFrame macro="">
      <xdr:nvGraphicFramePr>
        <xdr:cNvPr id="11" name="Диаграм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100446</xdr:colOff>
      <xdr:row>276</xdr:row>
      <xdr:rowOff>94384</xdr:rowOff>
    </xdr:from>
    <xdr:to>
      <xdr:col>60</xdr:col>
      <xdr:colOff>69273</xdr:colOff>
      <xdr:row>293</xdr:row>
      <xdr:rowOff>132484</xdr:rowOff>
    </xdr:to>
    <xdr:graphicFrame macro="">
      <xdr:nvGraphicFramePr>
        <xdr:cNvPr id="12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64314</xdr:colOff>
      <xdr:row>73</xdr:row>
      <xdr:rowOff>90934</xdr:rowOff>
    </xdr:from>
    <xdr:to>
      <xdr:col>52</xdr:col>
      <xdr:colOff>56988</xdr:colOff>
      <xdr:row>110</xdr:row>
      <xdr:rowOff>86591</xdr:rowOff>
    </xdr:to>
    <xdr:graphicFrame macro="">
      <xdr:nvGraphicFramePr>
        <xdr:cNvPr id="13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94584</xdr:colOff>
      <xdr:row>50</xdr:row>
      <xdr:rowOff>102111</xdr:rowOff>
    </xdr:from>
    <xdr:to>
      <xdr:col>60</xdr:col>
      <xdr:colOff>123891</xdr:colOff>
      <xdr:row>69</xdr:row>
      <xdr:rowOff>95250</xdr:rowOff>
    </xdr:to>
    <xdr:graphicFrame macro="">
      <xdr:nvGraphicFramePr>
        <xdr:cNvPr id="14" name="Диаграм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103;/&#1041;&#1072;&#1079;&#1072;%20&#1059;&#1044;&#1054;/2018-2019/1-&#1044;&#1054;/&#1061;&#1072;&#1088;&#1072;&#1082;&#1090;&#1077;&#1088;&#1080;&#1089;&#1090;&#1080;&#1082;&#1080;%20&#1089;&#1076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чреждения"/>
      <sheetName val="дети"/>
      <sheetName val="кадры"/>
      <sheetName val="победы"/>
      <sheetName val="программы"/>
      <sheetName val="программы 16-17-18"/>
      <sheetName val="Лист3"/>
      <sheetName val="Лист2"/>
      <sheetName val="Лист4"/>
      <sheetName val="Лист5"/>
    </sheetNames>
    <sheetDataSet>
      <sheetData sheetId="0"/>
      <sheetData sheetId="1">
        <row r="9">
          <cell r="BL9" t="str">
            <v xml:space="preserve">МОиН  </v>
          </cell>
          <cell r="BM9" t="str">
            <v>Министерство Культуры</v>
          </cell>
          <cell r="BN9" t="str">
            <v>Министерство Спорта</v>
          </cell>
        </row>
        <row r="10">
          <cell r="BK10">
            <v>2016</v>
          </cell>
          <cell r="BL10">
            <v>290988</v>
          </cell>
          <cell r="BM10">
            <v>112826</v>
          </cell>
          <cell r="BN10">
            <v>28030</v>
          </cell>
        </row>
        <row r="11">
          <cell r="BK11">
            <v>2017</v>
          </cell>
          <cell r="BL11">
            <v>304826</v>
          </cell>
          <cell r="BM11">
            <v>117717</v>
          </cell>
          <cell r="BN11">
            <v>28858</v>
          </cell>
        </row>
        <row r="12">
          <cell r="BK12">
            <v>2018</v>
          </cell>
          <cell r="BL12">
            <v>313949</v>
          </cell>
          <cell r="BM12">
            <v>116373</v>
          </cell>
          <cell r="BN12">
            <v>20063</v>
          </cell>
        </row>
        <row r="31">
          <cell r="BL31" t="str">
            <v xml:space="preserve">МОиН  </v>
          </cell>
          <cell r="BM31" t="str">
            <v>Министерство Культуры</v>
          </cell>
          <cell r="BN31" t="str">
            <v>Министерство Спорта</v>
          </cell>
        </row>
        <row r="32">
          <cell r="BK32">
            <v>2016</v>
          </cell>
          <cell r="BL32">
            <v>259380</v>
          </cell>
          <cell r="BM32">
            <v>32940</v>
          </cell>
          <cell r="BN32">
            <v>28030</v>
          </cell>
        </row>
        <row r="33">
          <cell r="BK33">
            <v>2017</v>
          </cell>
          <cell r="BL33">
            <v>265674</v>
          </cell>
          <cell r="BM33">
            <v>31382</v>
          </cell>
          <cell r="BN33">
            <v>28858</v>
          </cell>
        </row>
        <row r="34">
          <cell r="BK34">
            <v>2018</v>
          </cell>
          <cell r="BL34">
            <v>273092</v>
          </cell>
          <cell r="BM34">
            <v>32677</v>
          </cell>
          <cell r="BN34">
            <v>20063</v>
          </cell>
        </row>
        <row r="58">
          <cell r="BK58" t="str">
            <v>2016 год</v>
          </cell>
          <cell r="BL58">
            <v>74.8</v>
          </cell>
        </row>
        <row r="59">
          <cell r="BK59" t="str">
            <v>2017 год</v>
          </cell>
          <cell r="BL59">
            <v>76.5</v>
          </cell>
        </row>
        <row r="60">
          <cell r="BK60" t="str">
            <v>2018 год</v>
          </cell>
          <cell r="BL60">
            <v>74.400000000000006</v>
          </cell>
        </row>
        <row r="74">
          <cell r="BK74" t="str">
            <v>Больше-Глушицкий район</v>
          </cell>
          <cell r="BL74">
            <v>88.6</v>
          </cell>
        </row>
        <row r="75">
          <cell r="BK75" t="str">
            <v>Шенталинский район</v>
          </cell>
          <cell r="BL75">
            <v>83</v>
          </cell>
        </row>
        <row r="76">
          <cell r="BK76" t="str">
            <v>Кинель-Черкасский район</v>
          </cell>
          <cell r="BL76">
            <v>81.7</v>
          </cell>
        </row>
        <row r="77">
          <cell r="BK77" t="str">
            <v>Челно-Вершинский район</v>
          </cell>
          <cell r="BL77">
            <v>80.400000000000006</v>
          </cell>
        </row>
        <row r="78">
          <cell r="BK78" t="str">
            <v>Больше-Черниговский район</v>
          </cell>
          <cell r="BL78">
            <v>79.599999999999994</v>
          </cell>
        </row>
        <row r="79">
          <cell r="BK79" t="str">
            <v>Нефтегорский район</v>
          </cell>
          <cell r="BL79">
            <v>79.3</v>
          </cell>
        </row>
        <row r="80">
          <cell r="BK80" t="str">
            <v>Шигонский район</v>
          </cell>
          <cell r="BL80">
            <v>77.599999999999994</v>
          </cell>
        </row>
        <row r="81">
          <cell r="BK81" t="str">
            <v>Пестравский район</v>
          </cell>
          <cell r="BL81">
            <v>77.099999999999994</v>
          </cell>
        </row>
        <row r="82">
          <cell r="BK82" t="str">
            <v>Борский район</v>
          </cell>
          <cell r="BL82">
            <v>75.5</v>
          </cell>
        </row>
        <row r="83">
          <cell r="BK83" t="str">
            <v>Исаклинский район</v>
          </cell>
          <cell r="BL83">
            <v>74</v>
          </cell>
        </row>
        <row r="84">
          <cell r="BK84" t="str">
            <v>г.о.Самара</v>
          </cell>
          <cell r="BL84">
            <v>73.7</v>
          </cell>
        </row>
        <row r="85">
          <cell r="BK85" t="str">
            <v xml:space="preserve">Камышлинский район </v>
          </cell>
          <cell r="BL85">
            <v>72.599999999999994</v>
          </cell>
        </row>
        <row r="86">
          <cell r="BK86" t="str">
            <v>Богатовский район</v>
          </cell>
          <cell r="BL86">
            <v>72.2</v>
          </cell>
        </row>
        <row r="87">
          <cell r="BK87" t="str">
            <v>Клявлинский район</v>
          </cell>
          <cell r="BL87">
            <v>71.900000000000006</v>
          </cell>
        </row>
        <row r="88">
          <cell r="BK88" t="str">
            <v>Сергиевский район</v>
          </cell>
          <cell r="BL88">
            <v>71.3</v>
          </cell>
        </row>
        <row r="89">
          <cell r="BK89" t="str">
            <v>Похвистневский район</v>
          </cell>
          <cell r="BL89">
            <v>69.2</v>
          </cell>
        </row>
        <row r="90">
          <cell r="BK90" t="str">
            <v>Красноармейский район</v>
          </cell>
          <cell r="BL90">
            <v>68.8</v>
          </cell>
        </row>
        <row r="91">
          <cell r="BK91" t="str">
            <v>Новокуйбышевск</v>
          </cell>
          <cell r="BL91">
            <v>67.400000000000006</v>
          </cell>
        </row>
        <row r="92">
          <cell r="BK92" t="str">
            <v>Хворостянский район</v>
          </cell>
          <cell r="BL92">
            <v>65.2</v>
          </cell>
        </row>
        <row r="93">
          <cell r="BK93" t="str">
            <v>Кинельский район</v>
          </cell>
          <cell r="BL93">
            <v>61.4</v>
          </cell>
        </row>
        <row r="94">
          <cell r="BK94" t="str">
            <v>Алексеевский район</v>
          </cell>
          <cell r="BL94">
            <v>61.4</v>
          </cell>
        </row>
        <row r="95">
          <cell r="BK95" t="str">
            <v>Кошкинский район</v>
          </cell>
          <cell r="BL95">
            <v>61.2</v>
          </cell>
        </row>
        <row r="96">
          <cell r="BK96" t="str">
            <v>Похвистнево</v>
          </cell>
          <cell r="BL96">
            <v>60.7</v>
          </cell>
        </row>
        <row r="97">
          <cell r="BK97" t="str">
            <v xml:space="preserve">Безенчукский район </v>
          </cell>
          <cell r="BL97">
            <v>60.3</v>
          </cell>
        </row>
        <row r="98">
          <cell r="BK98" t="str">
            <v>Сызранский район</v>
          </cell>
          <cell r="BL98">
            <v>58.7</v>
          </cell>
        </row>
        <row r="99">
          <cell r="BK99" t="str">
            <v>Октябрьск</v>
          </cell>
          <cell r="BL99">
            <v>57.9</v>
          </cell>
        </row>
        <row r="100">
          <cell r="BK100" t="str">
            <v xml:space="preserve">Волжский район </v>
          </cell>
          <cell r="BL100">
            <v>57.9</v>
          </cell>
        </row>
        <row r="101">
          <cell r="BK101" t="str">
            <v>Приволжский район</v>
          </cell>
          <cell r="BL101">
            <v>54.9</v>
          </cell>
        </row>
        <row r="102">
          <cell r="BK102" t="str">
            <v>Жигулевск</v>
          </cell>
          <cell r="BL102">
            <v>53.7</v>
          </cell>
        </row>
        <row r="103">
          <cell r="BK103" t="str">
            <v>Чапаевск</v>
          </cell>
          <cell r="BL103">
            <v>53.1</v>
          </cell>
        </row>
        <row r="104">
          <cell r="BK104" t="str">
            <v>Отрадный</v>
          </cell>
          <cell r="BL104">
            <v>51.2</v>
          </cell>
        </row>
        <row r="105">
          <cell r="BK105" t="str">
            <v>Елховский район</v>
          </cell>
          <cell r="BL105">
            <v>49.2</v>
          </cell>
        </row>
        <row r="106">
          <cell r="BK106" t="str">
            <v>Красноярский район</v>
          </cell>
          <cell r="BL106">
            <v>48.2</v>
          </cell>
        </row>
        <row r="107">
          <cell r="BK107" t="str">
            <v>г.о.Тольятти</v>
          </cell>
          <cell r="BL107">
            <v>46.5</v>
          </cell>
        </row>
        <row r="108">
          <cell r="BK108" t="str">
            <v>Кинель</v>
          </cell>
          <cell r="BL108">
            <v>43.2</v>
          </cell>
        </row>
        <row r="109">
          <cell r="BK109" t="str">
            <v>Ставропольский р-н</v>
          </cell>
          <cell r="BL109">
            <v>38.1</v>
          </cell>
        </row>
        <row r="110">
          <cell r="BK110" t="str">
            <v>Сызрань</v>
          </cell>
          <cell r="BL110">
            <v>34.700000000000003</v>
          </cell>
        </row>
        <row r="122">
          <cell r="BL122" t="str">
            <v>% мальчиков</v>
          </cell>
          <cell r="BM122" t="str">
            <v>% девочек</v>
          </cell>
        </row>
        <row r="124">
          <cell r="BK124">
            <v>2016</v>
          </cell>
          <cell r="BL124">
            <v>47.5</v>
          </cell>
          <cell r="BM124">
            <v>52.5</v>
          </cell>
        </row>
        <row r="125">
          <cell r="BK125">
            <v>2017</v>
          </cell>
          <cell r="BL125">
            <v>48.3</v>
          </cell>
          <cell r="BM125">
            <v>51.7</v>
          </cell>
        </row>
        <row r="126">
          <cell r="BK126">
            <v>2018</v>
          </cell>
          <cell r="BL126">
            <v>48.8</v>
          </cell>
          <cell r="BM126">
            <v>51.2</v>
          </cell>
        </row>
        <row r="152">
          <cell r="BL152" t="str">
            <v>До (5) 6 лет</v>
          </cell>
          <cell r="BM152" t="str">
            <v>(5) 6 -9 лет</v>
          </cell>
          <cell r="BN152" t="str">
            <v>10-14 лет</v>
          </cell>
          <cell r="BO152" t="str">
            <v>15-17 лет</v>
          </cell>
          <cell r="BP152" t="str">
            <v>18 лет и старше</v>
          </cell>
        </row>
        <row r="153">
          <cell r="BK153">
            <v>2016</v>
          </cell>
          <cell r="BL153">
            <v>6414</v>
          </cell>
          <cell r="BM153">
            <v>101853</v>
          </cell>
          <cell r="BN153">
            <v>126641</v>
          </cell>
          <cell r="BO153">
            <v>50577</v>
          </cell>
          <cell r="BP153">
            <v>6407</v>
          </cell>
        </row>
        <row r="154">
          <cell r="BK154">
            <v>2017</v>
          </cell>
          <cell r="BL154">
            <v>5903</v>
          </cell>
          <cell r="BM154">
            <v>119733</v>
          </cell>
          <cell r="BN154">
            <v>143457</v>
          </cell>
          <cell r="BO154">
            <v>51486</v>
          </cell>
          <cell r="BP154">
            <v>5335</v>
          </cell>
        </row>
        <row r="155">
          <cell r="BK155">
            <v>2018</v>
          </cell>
          <cell r="BL155">
            <v>6406</v>
          </cell>
          <cell r="BM155">
            <v>118375</v>
          </cell>
          <cell r="BN155">
            <v>146198</v>
          </cell>
          <cell r="BO155">
            <v>50770</v>
          </cell>
          <cell r="BP155">
            <v>4083</v>
          </cell>
        </row>
        <row r="160">
          <cell r="BL160" t="str">
            <v>До (5) 6 лет</v>
          </cell>
          <cell r="BM160" t="str">
            <v>(5) 6 -9 лет</v>
          </cell>
          <cell r="BN160" t="str">
            <v>10-14 лет</v>
          </cell>
          <cell r="BO160" t="str">
            <v>15-17 лет</v>
          </cell>
          <cell r="BP160" t="str">
            <v>18 лет и старше</v>
          </cell>
        </row>
        <row r="161">
          <cell r="BK161">
            <v>2016</v>
          </cell>
          <cell r="BL161">
            <v>2.1973880750414536</v>
          </cell>
          <cell r="BM161">
            <v>34.89407040960355</v>
          </cell>
          <cell r="BN161">
            <v>43.38625244953613</v>
          </cell>
          <cell r="BO161">
            <v>17.327299138037354</v>
          </cell>
          <cell r="BP161">
            <v>2.1949899277815081</v>
          </cell>
        </row>
        <row r="162">
          <cell r="BK162">
            <v>2017</v>
          </cell>
          <cell r="BL162">
            <v>1.811214001239591</v>
          </cell>
          <cell r="BM162">
            <v>36.737605626024042</v>
          </cell>
          <cell r="BN162">
            <v>44.016826524788748</v>
          </cell>
          <cell r="BO162">
            <v>15.797418951011617</v>
          </cell>
          <cell r="BP162">
            <v>1.6369348969360016</v>
          </cell>
        </row>
        <row r="163">
          <cell r="BK163">
            <v>2018</v>
          </cell>
          <cell r="BL163">
            <v>1.9660438508188267</v>
          </cell>
          <cell r="BM163">
            <v>36.330071938913306</v>
          </cell>
          <cell r="BN163">
            <v>44.869135014363231</v>
          </cell>
          <cell r="BO163">
            <v>15.581649438974686</v>
          </cell>
          <cell r="BP163">
            <v>1.2530997569299516</v>
          </cell>
        </row>
        <row r="252">
          <cell r="BL252" t="str">
            <v>естественнонаучная</v>
          </cell>
          <cell r="BM252" t="str">
            <v>техническая</v>
          </cell>
          <cell r="BN252" t="str">
            <v>социально-педагогическая</v>
          </cell>
          <cell r="BO252" t="str">
            <v>туристско-краеведческая</v>
          </cell>
          <cell r="BP252" t="str">
            <v>художественная</v>
          </cell>
          <cell r="BQ252" t="str">
            <v>физкультурно-спортивная</v>
          </cell>
        </row>
        <row r="253">
          <cell r="BK253">
            <v>2016</v>
          </cell>
          <cell r="BL253">
            <v>1.0999999999999999E-2</v>
          </cell>
          <cell r="BM253">
            <v>7.2999999999999995E-2</v>
          </cell>
          <cell r="BN253">
            <v>0.13100000000000001</v>
          </cell>
          <cell r="BO253">
            <v>2.4E-2</v>
          </cell>
          <cell r="BP253">
            <v>0.48299999999999998</v>
          </cell>
          <cell r="BQ253">
            <v>0.27800000000000002</v>
          </cell>
        </row>
        <row r="254">
          <cell r="BK254">
            <v>2017</v>
          </cell>
          <cell r="BL254">
            <v>0.01</v>
          </cell>
          <cell r="BM254">
            <v>7.6999999999999999E-2</v>
          </cell>
          <cell r="BN254">
            <v>0.13300000000000001</v>
          </cell>
          <cell r="BO254">
            <v>2.3E-2</v>
          </cell>
          <cell r="BP254">
            <v>0.48699999999999999</v>
          </cell>
          <cell r="BQ254">
            <v>0.26900000000000002</v>
          </cell>
        </row>
        <row r="255">
          <cell r="BK255">
            <v>2018</v>
          </cell>
          <cell r="BL255">
            <v>1.7999999999999999E-2</v>
          </cell>
          <cell r="BM255">
            <v>0.09</v>
          </cell>
          <cell r="BN255">
            <v>0.115</v>
          </cell>
          <cell r="BO255">
            <v>2.5999999999999999E-2</v>
          </cell>
          <cell r="BP255">
            <v>0.49399999999999999</v>
          </cell>
          <cell r="BQ255">
            <v>0.25700000000000001</v>
          </cell>
        </row>
        <row r="259">
          <cell r="BL259" t="str">
            <v>естественнонаучная</v>
          </cell>
          <cell r="BM259" t="str">
            <v>техническая</v>
          </cell>
          <cell r="BN259" t="str">
            <v>социально-педагогическая</v>
          </cell>
          <cell r="BO259" t="str">
            <v>туристско-краеведческая</v>
          </cell>
          <cell r="BP259" t="str">
            <v>художественная</v>
          </cell>
          <cell r="BQ259" t="str">
            <v>физкультурно-спортивная</v>
          </cell>
        </row>
        <row r="260">
          <cell r="BK260">
            <v>2018</v>
          </cell>
          <cell r="BL260">
            <v>1.7999999999999999E-2</v>
          </cell>
          <cell r="BM260">
            <v>0.09</v>
          </cell>
          <cell r="BN260">
            <v>0.115</v>
          </cell>
          <cell r="BO260">
            <v>2.5999999999999999E-2</v>
          </cell>
          <cell r="BP260">
            <v>0.49399999999999999</v>
          </cell>
          <cell r="BQ260">
            <v>0.25700000000000001</v>
          </cell>
        </row>
        <row r="294">
          <cell r="BL294" t="str">
            <v>естественнонаучная</v>
          </cell>
          <cell r="BM294" t="str">
            <v>техническая</v>
          </cell>
          <cell r="BN294" t="str">
            <v>социально-педагогическая</v>
          </cell>
          <cell r="BO294" t="str">
            <v>туристско-краеведческая</v>
          </cell>
          <cell r="BP294" t="str">
            <v>художественная</v>
          </cell>
          <cell r="BQ294" t="str">
            <v>физкультурно-спортивная</v>
          </cell>
        </row>
        <row r="295">
          <cell r="BK295" t="str">
            <v>изменение количества объединений   в %</v>
          </cell>
          <cell r="BL295">
            <v>0.74</v>
          </cell>
          <cell r="BM295">
            <v>0.11</v>
          </cell>
          <cell r="BN295">
            <v>-0.01</v>
          </cell>
          <cell r="BO295">
            <v>2.1000000000000001E-2</v>
          </cell>
          <cell r="BP295">
            <v>-2.1000000000000001E-2</v>
          </cell>
          <cell r="BQ295">
            <v>4.4999999999999998E-2</v>
          </cell>
        </row>
        <row r="296">
          <cell r="BK296" t="str">
            <v>изменение  количества детей в %</v>
          </cell>
          <cell r="BL296">
            <v>0.75</v>
          </cell>
          <cell r="BM296">
            <v>0.17</v>
          </cell>
          <cell r="BN296">
            <v>-0.13</v>
          </cell>
          <cell r="BO296">
            <v>9.8000000000000004E-2</v>
          </cell>
          <cell r="BP296">
            <v>1.7999999999999999E-2</v>
          </cell>
          <cell r="BQ296">
            <v>-3.9E-2</v>
          </cell>
        </row>
        <row r="328">
          <cell r="BL328" t="str">
            <v xml:space="preserve">Дети с ОВЗ </v>
          </cell>
          <cell r="BM328" t="str">
            <v>Дети сироты</v>
          </cell>
          <cell r="BN328" t="str">
            <v>Дети-инвалиды</v>
          </cell>
        </row>
        <row r="329">
          <cell r="BK329">
            <v>2016</v>
          </cell>
          <cell r="BL329">
            <v>1.2E-2</v>
          </cell>
          <cell r="BM329">
            <v>6.0000000000000001E-3</v>
          </cell>
          <cell r="BN329">
            <v>2E-3</v>
          </cell>
        </row>
        <row r="330">
          <cell r="BK330">
            <v>2017</v>
          </cell>
          <cell r="BL330">
            <v>1.7999999999999999E-2</v>
          </cell>
          <cell r="BM330">
            <v>6.0000000000000001E-3</v>
          </cell>
          <cell r="BN330">
            <v>5.0000000000000001E-3</v>
          </cell>
        </row>
        <row r="331">
          <cell r="BK331">
            <v>2018</v>
          </cell>
          <cell r="BL331">
            <v>0.02</v>
          </cell>
          <cell r="BM331">
            <v>6.0000000000000001E-3</v>
          </cell>
          <cell r="BN331">
            <v>6.0000000000000001E-3</v>
          </cell>
        </row>
        <row r="357">
          <cell r="BM357" t="str">
            <v xml:space="preserve">Количество обучающихся, оплачивающих обучение </v>
          </cell>
        </row>
        <row r="358">
          <cell r="BK358">
            <v>2016</v>
          </cell>
          <cell r="BL358" t="str">
            <v>МОиН</v>
          </cell>
          <cell r="BM358">
            <v>2.3E-2</v>
          </cell>
        </row>
        <row r="359">
          <cell r="BL359" t="str">
            <v>МК</v>
          </cell>
          <cell r="BM359">
            <v>9.8000000000000004E-2</v>
          </cell>
        </row>
        <row r="360">
          <cell r="BL360" t="str">
            <v>МС</v>
          </cell>
          <cell r="BM360">
            <v>0</v>
          </cell>
        </row>
        <row r="361">
          <cell r="BK361">
            <v>2017</v>
          </cell>
          <cell r="BL361" t="str">
            <v>МОиН</v>
          </cell>
          <cell r="BM361">
            <v>2.7E-2</v>
          </cell>
        </row>
        <row r="362">
          <cell r="BL362" t="str">
            <v>МК</v>
          </cell>
          <cell r="BM362">
            <v>0.111</v>
          </cell>
        </row>
        <row r="363">
          <cell r="BL363" t="str">
            <v>МС</v>
          </cell>
          <cell r="BM363">
            <v>2.9999999999999997E-4</v>
          </cell>
        </row>
        <row r="364">
          <cell r="BK364">
            <v>2018</v>
          </cell>
          <cell r="BL364" t="str">
            <v>МОиН</v>
          </cell>
          <cell r="BM364">
            <v>3.3000000000000002E-2</v>
          </cell>
        </row>
        <row r="365">
          <cell r="BL365" t="str">
            <v>МК</v>
          </cell>
          <cell r="BM365">
            <v>0.113</v>
          </cell>
        </row>
        <row r="366">
          <cell r="BL366" t="str">
            <v>МС</v>
          </cell>
          <cell r="BM366">
            <v>0</v>
          </cell>
        </row>
        <row r="388">
          <cell r="BM388" t="str">
            <v>Город </v>
          </cell>
          <cell r="BN388" t="str">
            <v> Сельская местность</v>
          </cell>
        </row>
        <row r="389">
          <cell r="BK389">
            <v>2016</v>
          </cell>
          <cell r="BL389" t="str">
            <v>МОиН</v>
          </cell>
          <cell r="BM389">
            <v>0.71399999999999997</v>
          </cell>
          <cell r="BN389">
            <v>0.28599999999999998</v>
          </cell>
        </row>
        <row r="390">
          <cell r="BL390" t="str">
            <v>МК</v>
          </cell>
          <cell r="BM390">
            <v>0.85799999999999998</v>
          </cell>
          <cell r="BN390">
            <v>0.14199999999999999</v>
          </cell>
        </row>
        <row r="391">
          <cell r="BL391" t="str">
            <v>МС</v>
          </cell>
          <cell r="BM391">
            <v>1</v>
          </cell>
          <cell r="BN391">
            <v>0</v>
          </cell>
        </row>
        <row r="392">
          <cell r="BK392">
            <v>2017</v>
          </cell>
          <cell r="BL392" t="str">
            <v>МОиН</v>
          </cell>
          <cell r="BM392">
            <v>0.73399999999999999</v>
          </cell>
          <cell r="BN392">
            <v>0.26600000000000001</v>
          </cell>
        </row>
        <row r="393">
          <cell r="BL393" t="str">
            <v>МК</v>
          </cell>
          <cell r="BM393">
            <v>0.84699999999999998</v>
          </cell>
          <cell r="BN393">
            <v>0.153</v>
          </cell>
        </row>
        <row r="394">
          <cell r="BL394" t="str">
            <v>МС</v>
          </cell>
          <cell r="BM394">
            <v>1</v>
          </cell>
          <cell r="BN394">
            <v>0</v>
          </cell>
        </row>
        <row r="395">
          <cell r="BK395">
            <v>2018</v>
          </cell>
          <cell r="BL395" t="str">
            <v>МОиН</v>
          </cell>
          <cell r="BM395">
            <v>0.73499999999999999</v>
          </cell>
          <cell r="BN395">
            <v>0.26500000000000001</v>
          </cell>
        </row>
        <row r="396">
          <cell r="BL396" t="str">
            <v>МК</v>
          </cell>
          <cell r="BM396">
            <v>0.84399999999999997</v>
          </cell>
          <cell r="BN396">
            <v>0.161</v>
          </cell>
        </row>
        <row r="397">
          <cell r="BL397" t="str">
            <v>МС</v>
          </cell>
          <cell r="BM397">
            <v>1</v>
          </cell>
          <cell r="BN39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18"/>
  <sheetViews>
    <sheetView tabSelected="1" view="pageBreakPreview" zoomScale="120" zoomScaleNormal="70" zoomScaleSheetLayoutView="120" workbookViewId="0">
      <selection activeCell="BK403" sqref="BK403"/>
    </sheetView>
  </sheetViews>
  <sheetFormatPr defaultRowHeight="13.5" x14ac:dyDescent="0.25"/>
  <cols>
    <col min="1" max="31" width="2.140625" style="4" customWidth="1"/>
    <col min="32" max="32" width="2.140625" style="6" customWidth="1"/>
    <col min="33" max="54" width="2.140625" style="4" customWidth="1"/>
    <col min="55" max="55" width="2.140625" style="7" customWidth="1"/>
    <col min="56" max="61" width="2.140625" style="4" customWidth="1"/>
    <col min="62" max="62" width="2.85546875" style="4" customWidth="1"/>
    <col min="63" max="63" width="41.7109375" style="4" hidden="1" customWidth="1"/>
    <col min="64" max="64" width="10.42578125" style="4" hidden="1" customWidth="1"/>
    <col min="65" max="65" width="12" style="4" hidden="1" customWidth="1"/>
    <col min="66" max="69" width="9.140625" style="4" hidden="1" customWidth="1"/>
    <col min="70" max="16384" width="9.140625" style="4"/>
  </cols>
  <sheetData>
    <row r="1" spans="1:66" ht="6" customHeight="1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2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3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</row>
    <row r="2" spans="1:66" x14ac:dyDescent="0.25">
      <c r="AE2" s="5" t="s">
        <v>0</v>
      </c>
    </row>
    <row r="3" spans="1:66" x14ac:dyDescent="0.25">
      <c r="AE3" s="5" t="s">
        <v>1</v>
      </c>
    </row>
    <row r="4" spans="1:66" ht="9.75" customHeight="1" x14ac:dyDescent="0.25">
      <c r="AE4" s="5"/>
    </row>
    <row r="5" spans="1:66" x14ac:dyDescent="0.25">
      <c r="AE5" s="5" t="s">
        <v>2</v>
      </c>
    </row>
    <row r="6" spans="1:66" ht="11.25" customHeight="1" x14ac:dyDescent="0.25">
      <c r="AE6" s="5"/>
    </row>
    <row r="7" spans="1:66" x14ac:dyDescent="0.25">
      <c r="AF7" s="8" t="s">
        <v>138</v>
      </c>
    </row>
    <row r="8" spans="1:66" x14ac:dyDescent="0.25">
      <c r="BC8" s="9" t="s">
        <v>3</v>
      </c>
    </row>
    <row r="9" spans="1:66" ht="16.5" customHeight="1" x14ac:dyDescent="0.25">
      <c r="A9" s="10" t="s">
        <v>4</v>
      </c>
      <c r="B9" s="11"/>
      <c r="C9" s="12"/>
      <c r="D9" s="13" t="s">
        <v>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 t="s">
        <v>6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7</v>
      </c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4" t="s">
        <v>8</v>
      </c>
      <c r="BD9" s="15"/>
      <c r="BE9" s="15"/>
      <c r="BF9" s="15"/>
      <c r="BG9" s="15"/>
      <c r="BH9" s="15"/>
      <c r="BI9" s="16"/>
      <c r="BK9" s="17"/>
      <c r="BL9" s="18" t="s">
        <v>5</v>
      </c>
      <c r="BM9" s="18" t="s">
        <v>6</v>
      </c>
      <c r="BN9" s="18" t="s">
        <v>7</v>
      </c>
    </row>
    <row r="10" spans="1:66" x14ac:dyDescent="0.25">
      <c r="A10" s="19">
        <v>2017</v>
      </c>
      <c r="B10" s="19"/>
      <c r="C10" s="19"/>
      <c r="D10" s="13">
        <v>290988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>
        <v>112826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>
        <v>28030</v>
      </c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4">
        <f>SUM(D10:BB10)</f>
        <v>431844</v>
      </c>
      <c r="BD10" s="15"/>
      <c r="BE10" s="15"/>
      <c r="BF10" s="15"/>
      <c r="BG10" s="15"/>
      <c r="BH10" s="15"/>
      <c r="BI10" s="16"/>
      <c r="BK10" s="17">
        <v>2016</v>
      </c>
      <c r="BL10" s="18">
        <v>290988</v>
      </c>
      <c r="BM10" s="18">
        <v>112826</v>
      </c>
      <c r="BN10" s="18">
        <v>28030</v>
      </c>
    </row>
    <row r="11" spans="1:66" x14ac:dyDescent="0.25">
      <c r="A11" s="19">
        <v>2017</v>
      </c>
      <c r="B11" s="19"/>
      <c r="C11" s="19"/>
      <c r="D11" s="13">
        <v>304826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>
        <v>117717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>
        <v>28858</v>
      </c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4">
        <f>SUM(D11:BB11)</f>
        <v>451401</v>
      </c>
      <c r="BD11" s="15"/>
      <c r="BE11" s="15"/>
      <c r="BF11" s="15"/>
      <c r="BG11" s="15"/>
      <c r="BH11" s="15"/>
      <c r="BI11" s="16"/>
      <c r="BK11" s="17">
        <v>2017</v>
      </c>
      <c r="BL11" s="18">
        <v>304826</v>
      </c>
      <c r="BM11" s="18">
        <v>117717</v>
      </c>
      <c r="BN11" s="18">
        <v>28858</v>
      </c>
    </row>
    <row r="12" spans="1:66" x14ac:dyDescent="0.25">
      <c r="A12" s="19">
        <v>2018</v>
      </c>
      <c r="B12" s="19"/>
      <c r="C12" s="19"/>
      <c r="D12" s="13">
        <v>313949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>
        <v>116373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>
        <v>20063</v>
      </c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4">
        <f>SUM(D12:BB12)</f>
        <v>450385</v>
      </c>
      <c r="BD12" s="15"/>
      <c r="BE12" s="15"/>
      <c r="BF12" s="15"/>
      <c r="BG12" s="15"/>
      <c r="BH12" s="15"/>
      <c r="BI12" s="16"/>
      <c r="BK12" s="17">
        <v>2018</v>
      </c>
      <c r="BL12" s="18">
        <v>313949</v>
      </c>
      <c r="BM12" s="18">
        <v>116373</v>
      </c>
      <c r="BN12" s="18">
        <v>20063</v>
      </c>
    </row>
    <row r="21" spans="1:66" ht="8.25" customHeight="1" x14ac:dyDescent="0.25"/>
    <row r="23" spans="1:66" ht="8.25" customHeight="1" x14ac:dyDescent="0.25"/>
    <row r="24" spans="1:66" ht="7.5" customHeight="1" x14ac:dyDescent="0.25"/>
    <row r="25" spans="1:66" x14ac:dyDescent="0.25">
      <c r="AF25" s="8" t="s">
        <v>139</v>
      </c>
    </row>
    <row r="26" spans="1:66" x14ac:dyDescent="0.25">
      <c r="AF26" s="8" t="s">
        <v>9</v>
      </c>
      <c r="BC26" s="9" t="s">
        <v>10</v>
      </c>
    </row>
    <row r="27" spans="1:66" x14ac:dyDescent="0.25">
      <c r="A27" s="10" t="s">
        <v>4</v>
      </c>
      <c r="B27" s="11"/>
      <c r="C27" s="12"/>
      <c r="D27" s="13" t="s">
        <v>5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 t="s">
        <v>6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 t="s">
        <v>7</v>
      </c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4" t="s">
        <v>8</v>
      </c>
      <c r="BD27" s="15"/>
      <c r="BE27" s="15"/>
      <c r="BF27" s="15"/>
      <c r="BG27" s="15"/>
      <c r="BH27" s="15"/>
      <c r="BI27" s="16"/>
    </row>
    <row r="28" spans="1:66" x14ac:dyDescent="0.25">
      <c r="A28" s="19">
        <v>2016</v>
      </c>
      <c r="B28" s="19"/>
      <c r="C28" s="19"/>
      <c r="D28" s="13">
        <v>259380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>
        <v>32940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>
        <v>28030</v>
      </c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4">
        <f>SUM(D28:BB28)</f>
        <v>320350</v>
      </c>
      <c r="BD28" s="15"/>
      <c r="BE28" s="15"/>
      <c r="BF28" s="15"/>
      <c r="BG28" s="15"/>
      <c r="BH28" s="15"/>
      <c r="BI28" s="16"/>
    </row>
    <row r="29" spans="1:66" x14ac:dyDescent="0.25">
      <c r="A29" s="19">
        <v>2017</v>
      </c>
      <c r="B29" s="19"/>
      <c r="C29" s="19"/>
      <c r="D29" s="13">
        <v>265674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>
        <v>31382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>
        <v>28858</v>
      </c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4">
        <f>SUM(D29:BB29)</f>
        <v>325914</v>
      </c>
      <c r="BD29" s="15"/>
      <c r="BE29" s="15"/>
      <c r="BF29" s="15"/>
      <c r="BG29" s="15"/>
      <c r="BH29" s="15"/>
      <c r="BI29" s="16"/>
    </row>
    <row r="30" spans="1:66" x14ac:dyDescent="0.25">
      <c r="A30" s="19">
        <v>2018</v>
      </c>
      <c r="B30" s="19"/>
      <c r="C30" s="19"/>
      <c r="D30" s="13">
        <v>273092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>
        <v>32677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>
        <v>20063</v>
      </c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4">
        <f>SUM(D30:BB30)</f>
        <v>325832</v>
      </c>
      <c r="BD30" s="15"/>
      <c r="BE30" s="15"/>
      <c r="BF30" s="15"/>
      <c r="BG30" s="15"/>
      <c r="BH30" s="15"/>
      <c r="BI30" s="16"/>
    </row>
    <row r="31" spans="1:66" ht="40.5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3"/>
      <c r="BD31" s="22"/>
      <c r="BE31" s="22"/>
      <c r="BF31" s="22"/>
      <c r="BG31" s="22"/>
      <c r="BH31" s="22"/>
      <c r="BI31" s="22"/>
      <c r="BK31" s="17"/>
      <c r="BL31" s="18" t="s">
        <v>5</v>
      </c>
      <c r="BM31" s="18" t="s">
        <v>6</v>
      </c>
      <c r="BN31" s="18" t="s">
        <v>7</v>
      </c>
    </row>
    <row r="32" spans="1:66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3"/>
      <c r="BD32" s="22"/>
      <c r="BE32" s="22"/>
      <c r="BF32" s="22"/>
      <c r="BG32" s="22"/>
      <c r="BH32" s="22"/>
      <c r="BI32" s="22"/>
      <c r="BK32" s="17">
        <v>2016</v>
      </c>
      <c r="BL32" s="18">
        <v>259380</v>
      </c>
      <c r="BM32" s="18">
        <v>32940</v>
      </c>
      <c r="BN32" s="18">
        <v>28030</v>
      </c>
    </row>
    <row r="33" spans="1:66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3"/>
      <c r="BD33" s="22"/>
      <c r="BE33" s="22"/>
      <c r="BF33" s="22"/>
      <c r="BG33" s="22"/>
      <c r="BH33" s="22"/>
      <c r="BI33" s="22"/>
      <c r="BK33" s="17">
        <v>2017</v>
      </c>
      <c r="BL33" s="18">
        <v>265674</v>
      </c>
      <c r="BM33" s="18">
        <v>31382</v>
      </c>
      <c r="BN33" s="18">
        <v>28858</v>
      </c>
    </row>
    <row r="34" spans="1:66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D34" s="22"/>
      <c r="BE34" s="22"/>
      <c r="BF34" s="22"/>
      <c r="BG34" s="22"/>
      <c r="BH34" s="22"/>
      <c r="BI34" s="22"/>
      <c r="BK34" s="17">
        <v>2018</v>
      </c>
      <c r="BL34" s="18">
        <v>273092</v>
      </c>
      <c r="BM34" s="18">
        <v>32677</v>
      </c>
      <c r="BN34" s="18">
        <v>20063</v>
      </c>
    </row>
    <row r="35" spans="1:66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3"/>
      <c r="BD35" s="22"/>
      <c r="BE35" s="22"/>
      <c r="BF35" s="22"/>
      <c r="BG35" s="22"/>
      <c r="BH35" s="22"/>
      <c r="BI35" s="22"/>
    </row>
    <row r="36" spans="1:66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3"/>
      <c r="BD36" s="22"/>
      <c r="BE36" s="22"/>
      <c r="BF36" s="22"/>
      <c r="BG36" s="22"/>
      <c r="BH36" s="22"/>
      <c r="BI36" s="22"/>
    </row>
    <row r="37" spans="1:66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3"/>
      <c r="BD37" s="22"/>
      <c r="BE37" s="22"/>
      <c r="BF37" s="22"/>
      <c r="BG37" s="22"/>
      <c r="BH37" s="22"/>
      <c r="BI37" s="22"/>
    </row>
    <row r="38" spans="1:66" x14ac:dyDescent="0.25">
      <c r="A38" s="24" t="s">
        <v>11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</row>
    <row r="39" spans="1:66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6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9" t="s">
        <v>12</v>
      </c>
      <c r="BD39" s="25"/>
      <c r="BE39" s="25"/>
      <c r="BF39" s="25"/>
      <c r="BG39" s="25"/>
      <c r="BH39" s="25"/>
      <c r="BI39" s="25"/>
    </row>
    <row r="40" spans="1:66" ht="14.25" x14ac:dyDescent="0.25">
      <c r="A40" s="27" t="s">
        <v>13</v>
      </c>
      <c r="B40" s="28"/>
      <c r="C40" s="29"/>
      <c r="D40" s="28" t="s">
        <v>14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9"/>
      <c r="AB40" s="19" t="s">
        <v>15</v>
      </c>
      <c r="AC40" s="19"/>
      <c r="AD40" s="19"/>
      <c r="AE40" s="19"/>
      <c r="AF40" s="19" t="s">
        <v>16</v>
      </c>
      <c r="AG40" s="19"/>
      <c r="AH40" s="19"/>
      <c r="AI40" s="19"/>
      <c r="AJ40" s="19" t="s">
        <v>17</v>
      </c>
      <c r="AK40" s="19"/>
      <c r="AL40" s="19"/>
      <c r="AM40" s="19"/>
      <c r="AN40" s="30" t="s">
        <v>18</v>
      </c>
      <c r="AO40" s="30"/>
      <c r="AP40" s="30"/>
      <c r="AQ40" s="30"/>
      <c r="AR40" s="31" t="s">
        <v>19</v>
      </c>
      <c r="AS40" s="32"/>
      <c r="AT40" s="32"/>
      <c r="AU40" s="32"/>
      <c r="AV40" s="32"/>
      <c r="AW40" s="32"/>
      <c r="AX40" s="32"/>
      <c r="AY40" s="32"/>
      <c r="AZ40" s="33"/>
      <c r="BA40" s="31" t="s">
        <v>20</v>
      </c>
      <c r="BB40" s="32"/>
      <c r="BC40" s="32"/>
      <c r="BD40" s="32"/>
      <c r="BE40" s="32"/>
      <c r="BF40" s="32"/>
      <c r="BG40" s="32"/>
      <c r="BH40" s="32"/>
      <c r="BI40" s="33"/>
      <c r="BK40" s="34"/>
      <c r="BL40" s="35"/>
      <c r="BM40" s="35"/>
      <c r="BN40" s="35"/>
    </row>
    <row r="41" spans="1:66" ht="14.25" x14ac:dyDescent="0.25">
      <c r="A41" s="36">
        <v>2016</v>
      </c>
      <c r="B41" s="37"/>
      <c r="C41" s="38"/>
      <c r="D41" s="39" t="s">
        <v>21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40">
        <v>290988</v>
      </c>
      <c r="AC41" s="41"/>
      <c r="AD41" s="41"/>
      <c r="AE41" s="41"/>
      <c r="AF41" s="40">
        <v>112826</v>
      </c>
      <c r="AG41" s="41"/>
      <c r="AH41" s="41"/>
      <c r="AI41" s="41"/>
      <c r="AJ41" s="40">
        <v>28030</v>
      </c>
      <c r="AK41" s="41"/>
      <c r="AL41" s="41"/>
      <c r="AM41" s="41"/>
      <c r="AN41" s="40">
        <f t="shared" ref="AN41:AN43" si="0">SUM(AB41:AM41)</f>
        <v>431844</v>
      </c>
      <c r="AO41" s="41"/>
      <c r="AP41" s="41"/>
      <c r="AQ41" s="41"/>
      <c r="AR41" s="42">
        <v>409517</v>
      </c>
      <c r="AS41" s="43"/>
      <c r="AT41" s="43"/>
      <c r="AU41" s="43"/>
      <c r="AV41" s="43"/>
      <c r="AW41" s="43"/>
      <c r="AX41" s="43"/>
      <c r="AY41" s="43"/>
      <c r="AZ41" s="44"/>
      <c r="BA41" s="45">
        <f>AN41/409517*100</f>
        <v>105.45203251635465</v>
      </c>
      <c r="BB41" s="46"/>
      <c r="BC41" s="46"/>
      <c r="BD41" s="46"/>
      <c r="BE41" s="46"/>
      <c r="BF41" s="46"/>
      <c r="BG41" s="46"/>
      <c r="BH41" s="46"/>
      <c r="BI41" s="47"/>
      <c r="BK41" s="34"/>
      <c r="BL41" s="35"/>
      <c r="BM41" s="35"/>
      <c r="BN41" s="35"/>
    </row>
    <row r="42" spans="1:66" ht="14.25" x14ac:dyDescent="0.25">
      <c r="A42" s="48"/>
      <c r="B42" s="49"/>
      <c r="C42" s="50"/>
      <c r="D42" s="39" t="s">
        <v>22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51">
        <v>259380</v>
      </c>
      <c r="AC42" s="52"/>
      <c r="AD42" s="52"/>
      <c r="AE42" s="53"/>
      <c r="AF42" s="51">
        <v>32940</v>
      </c>
      <c r="AG42" s="52"/>
      <c r="AH42" s="52"/>
      <c r="AI42" s="53"/>
      <c r="AJ42" s="51">
        <v>28030</v>
      </c>
      <c r="AK42" s="52"/>
      <c r="AL42" s="52"/>
      <c r="AM42" s="53"/>
      <c r="AN42" s="40">
        <f t="shared" si="0"/>
        <v>320350</v>
      </c>
      <c r="AO42" s="41"/>
      <c r="AP42" s="41"/>
      <c r="AQ42" s="41"/>
      <c r="AR42" s="54"/>
      <c r="AS42" s="55"/>
      <c r="AT42" s="55"/>
      <c r="AU42" s="55"/>
      <c r="AV42" s="55"/>
      <c r="AW42" s="55"/>
      <c r="AX42" s="55"/>
      <c r="AY42" s="55"/>
      <c r="AZ42" s="56"/>
      <c r="BA42" s="45">
        <f t="shared" ref="BA42:BA43" si="1">AN42/409517*100</f>
        <v>78.226300739651833</v>
      </c>
      <c r="BB42" s="46"/>
      <c r="BC42" s="46"/>
      <c r="BD42" s="46"/>
      <c r="BE42" s="46"/>
      <c r="BF42" s="46"/>
      <c r="BG42" s="46"/>
      <c r="BH42" s="46"/>
      <c r="BI42" s="47"/>
      <c r="BK42" s="34"/>
      <c r="BL42" s="35"/>
      <c r="BM42" s="35"/>
      <c r="BN42" s="35"/>
    </row>
    <row r="43" spans="1:66" ht="14.25" x14ac:dyDescent="0.25">
      <c r="A43" s="57"/>
      <c r="B43" s="58"/>
      <c r="C43" s="59"/>
      <c r="D43" s="39" t="s">
        <v>23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51">
        <v>247705</v>
      </c>
      <c r="AC43" s="52"/>
      <c r="AD43" s="52"/>
      <c r="AE43" s="53"/>
      <c r="AF43" s="51">
        <v>31728</v>
      </c>
      <c r="AG43" s="52"/>
      <c r="AH43" s="52"/>
      <c r="AI43" s="53"/>
      <c r="AJ43" s="51">
        <v>27056</v>
      </c>
      <c r="AK43" s="52"/>
      <c r="AL43" s="52"/>
      <c r="AM43" s="53"/>
      <c r="AN43" s="40">
        <f t="shared" si="0"/>
        <v>306489</v>
      </c>
      <c r="AO43" s="41"/>
      <c r="AP43" s="41"/>
      <c r="AQ43" s="41"/>
      <c r="AR43" s="60"/>
      <c r="AS43" s="61"/>
      <c r="AT43" s="61"/>
      <c r="AU43" s="61"/>
      <c r="AV43" s="61"/>
      <c r="AW43" s="61"/>
      <c r="AX43" s="61"/>
      <c r="AY43" s="61"/>
      <c r="AZ43" s="62"/>
      <c r="BA43" s="45">
        <f t="shared" si="1"/>
        <v>74.841581668160302</v>
      </c>
      <c r="BB43" s="46"/>
      <c r="BC43" s="46"/>
      <c r="BD43" s="46"/>
      <c r="BE43" s="46"/>
      <c r="BF43" s="46"/>
      <c r="BG43" s="46"/>
      <c r="BH43" s="46"/>
      <c r="BI43" s="47"/>
      <c r="BK43" s="34"/>
      <c r="BL43" s="35"/>
      <c r="BM43" s="35"/>
      <c r="BN43" s="35"/>
    </row>
    <row r="44" spans="1:66" ht="14.25" x14ac:dyDescent="0.25">
      <c r="A44" s="36">
        <v>2017</v>
      </c>
      <c r="B44" s="37"/>
      <c r="C44" s="38"/>
      <c r="D44" s="39" t="s">
        <v>21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40">
        <v>304826</v>
      </c>
      <c r="AC44" s="41"/>
      <c r="AD44" s="41"/>
      <c r="AE44" s="41"/>
      <c r="AF44" s="40">
        <v>117717</v>
      </c>
      <c r="AG44" s="41"/>
      <c r="AH44" s="41"/>
      <c r="AI44" s="41"/>
      <c r="AJ44" s="40">
        <v>28858</v>
      </c>
      <c r="AK44" s="41"/>
      <c r="AL44" s="41"/>
      <c r="AM44" s="41"/>
      <c r="AN44" s="40">
        <f>SUM(AB44:AM44)</f>
        <v>451401</v>
      </c>
      <c r="AO44" s="41"/>
      <c r="AP44" s="41"/>
      <c r="AQ44" s="41"/>
      <c r="AR44" s="42">
        <v>411596</v>
      </c>
      <c r="AS44" s="43"/>
      <c r="AT44" s="43"/>
      <c r="AU44" s="43"/>
      <c r="AV44" s="43"/>
      <c r="AW44" s="43"/>
      <c r="AX44" s="43"/>
      <c r="AY44" s="43"/>
      <c r="AZ44" s="44"/>
      <c r="BA44" s="45">
        <f>AN44/411596*100</f>
        <v>109.67089087357506</v>
      </c>
      <c r="BB44" s="46"/>
      <c r="BC44" s="46"/>
      <c r="BD44" s="46"/>
      <c r="BE44" s="46"/>
      <c r="BF44" s="46"/>
      <c r="BG44" s="46"/>
      <c r="BH44" s="46"/>
      <c r="BI44" s="47"/>
      <c r="BK44" s="34"/>
      <c r="BL44" s="35"/>
      <c r="BM44" s="35"/>
      <c r="BN44" s="35"/>
    </row>
    <row r="45" spans="1:66" ht="14.25" x14ac:dyDescent="0.25">
      <c r="A45" s="48"/>
      <c r="B45" s="49"/>
      <c r="C45" s="50"/>
      <c r="D45" s="39" t="s">
        <v>22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51">
        <v>265674</v>
      </c>
      <c r="AC45" s="52"/>
      <c r="AD45" s="52"/>
      <c r="AE45" s="53"/>
      <c r="AF45" s="51">
        <v>31382</v>
      </c>
      <c r="AG45" s="52"/>
      <c r="AH45" s="52"/>
      <c r="AI45" s="53"/>
      <c r="AJ45" s="51">
        <v>28858</v>
      </c>
      <c r="AK45" s="52"/>
      <c r="AL45" s="52"/>
      <c r="AM45" s="53"/>
      <c r="AN45" s="40">
        <f t="shared" ref="AN45:AN49" si="2">SUM(AB45:AM45)</f>
        <v>325914</v>
      </c>
      <c r="AO45" s="41"/>
      <c r="AP45" s="41"/>
      <c r="AQ45" s="41"/>
      <c r="AR45" s="54"/>
      <c r="AS45" s="55"/>
      <c r="AT45" s="55"/>
      <c r="AU45" s="55"/>
      <c r="AV45" s="55"/>
      <c r="AW45" s="55"/>
      <c r="AX45" s="55"/>
      <c r="AY45" s="55"/>
      <c r="AZ45" s="56"/>
      <c r="BA45" s="45">
        <f t="shared" ref="BA45:BA46" si="3">AN45/411596*100</f>
        <v>79.18298525738831</v>
      </c>
      <c r="BB45" s="46"/>
      <c r="BC45" s="46"/>
      <c r="BD45" s="46"/>
      <c r="BE45" s="46"/>
      <c r="BF45" s="46"/>
      <c r="BG45" s="46"/>
      <c r="BH45" s="46"/>
      <c r="BI45" s="47"/>
      <c r="BK45" s="34"/>
      <c r="BL45" s="35"/>
      <c r="BM45" s="35"/>
      <c r="BN45" s="35"/>
    </row>
    <row r="46" spans="1:66" ht="14.25" x14ac:dyDescent="0.25">
      <c r="A46" s="57"/>
      <c r="B46" s="58"/>
      <c r="C46" s="59"/>
      <c r="D46" s="39" t="s">
        <v>23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51">
        <v>256561</v>
      </c>
      <c r="AC46" s="52"/>
      <c r="AD46" s="52"/>
      <c r="AE46" s="53"/>
      <c r="AF46" s="51">
        <v>30439</v>
      </c>
      <c r="AG46" s="52"/>
      <c r="AH46" s="52"/>
      <c r="AI46" s="53"/>
      <c r="AJ46" s="51">
        <v>27676</v>
      </c>
      <c r="AK46" s="52"/>
      <c r="AL46" s="52"/>
      <c r="AM46" s="53"/>
      <c r="AN46" s="40">
        <f t="shared" si="2"/>
        <v>314676</v>
      </c>
      <c r="AO46" s="41"/>
      <c r="AP46" s="41"/>
      <c r="AQ46" s="41"/>
      <c r="AR46" s="60"/>
      <c r="AS46" s="61"/>
      <c r="AT46" s="61"/>
      <c r="AU46" s="61"/>
      <c r="AV46" s="61"/>
      <c r="AW46" s="61"/>
      <c r="AX46" s="61"/>
      <c r="AY46" s="61"/>
      <c r="AZ46" s="62"/>
      <c r="BA46" s="45">
        <f t="shared" si="3"/>
        <v>76.452638023693126</v>
      </c>
      <c r="BB46" s="46"/>
      <c r="BC46" s="46"/>
      <c r="BD46" s="46"/>
      <c r="BE46" s="46"/>
      <c r="BF46" s="46"/>
      <c r="BG46" s="46"/>
      <c r="BH46" s="46"/>
      <c r="BI46" s="47"/>
    </row>
    <row r="47" spans="1:66" ht="14.25" x14ac:dyDescent="0.25">
      <c r="A47" s="19">
        <v>2018</v>
      </c>
      <c r="B47" s="19"/>
      <c r="C47" s="19"/>
      <c r="D47" s="39" t="s">
        <v>21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63">
        <v>313949</v>
      </c>
      <c r="AC47" s="63"/>
      <c r="AD47" s="63"/>
      <c r="AE47" s="63"/>
      <c r="AF47" s="63">
        <v>116373</v>
      </c>
      <c r="AG47" s="63"/>
      <c r="AH47" s="63"/>
      <c r="AI47" s="63"/>
      <c r="AJ47" s="63">
        <v>20063</v>
      </c>
      <c r="AK47" s="63"/>
      <c r="AL47" s="63"/>
      <c r="AM47" s="63"/>
      <c r="AN47" s="40">
        <f t="shared" si="2"/>
        <v>450385</v>
      </c>
      <c r="AO47" s="41"/>
      <c r="AP47" s="41"/>
      <c r="AQ47" s="41"/>
      <c r="AR47" s="42">
        <v>423986</v>
      </c>
      <c r="AS47" s="43"/>
      <c r="AT47" s="43"/>
      <c r="AU47" s="43"/>
      <c r="AV47" s="43"/>
      <c r="AW47" s="43"/>
      <c r="AX47" s="43"/>
      <c r="AY47" s="43"/>
      <c r="AZ47" s="44"/>
      <c r="BA47" s="45">
        <f>AN47/423986*100</f>
        <v>106.22638483346148</v>
      </c>
      <c r="BB47" s="46"/>
      <c r="BC47" s="46"/>
      <c r="BD47" s="46"/>
      <c r="BE47" s="46"/>
      <c r="BF47" s="46"/>
      <c r="BG47" s="46"/>
      <c r="BH47" s="46"/>
      <c r="BI47" s="47"/>
    </row>
    <row r="48" spans="1:66" ht="14.25" x14ac:dyDescent="0.25">
      <c r="A48" s="19"/>
      <c r="B48" s="19"/>
      <c r="C48" s="19"/>
      <c r="D48" s="39" t="s">
        <v>22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64">
        <v>273092</v>
      </c>
      <c r="AC48" s="64"/>
      <c r="AD48" s="64"/>
      <c r="AE48" s="64"/>
      <c r="AF48" s="64">
        <v>32677</v>
      </c>
      <c r="AG48" s="64"/>
      <c r="AH48" s="64"/>
      <c r="AI48" s="64"/>
      <c r="AJ48" s="64">
        <v>20063</v>
      </c>
      <c r="AK48" s="64"/>
      <c r="AL48" s="64"/>
      <c r="AM48" s="64"/>
      <c r="AN48" s="40">
        <f t="shared" si="2"/>
        <v>325832</v>
      </c>
      <c r="AO48" s="41"/>
      <c r="AP48" s="41"/>
      <c r="AQ48" s="41"/>
      <c r="AR48" s="54"/>
      <c r="AS48" s="55"/>
      <c r="AT48" s="55"/>
      <c r="AU48" s="55"/>
      <c r="AV48" s="55"/>
      <c r="AW48" s="55"/>
      <c r="AX48" s="55"/>
      <c r="AY48" s="55"/>
      <c r="AZ48" s="56"/>
      <c r="BA48" s="45">
        <f t="shared" ref="BA48:BA49" si="4">AN48/423986*100</f>
        <v>76.849707301656196</v>
      </c>
      <c r="BB48" s="46"/>
      <c r="BC48" s="46"/>
      <c r="BD48" s="46"/>
      <c r="BE48" s="46"/>
      <c r="BF48" s="46"/>
      <c r="BG48" s="46"/>
      <c r="BH48" s="46"/>
      <c r="BI48" s="47"/>
    </row>
    <row r="49" spans="1:64" ht="14.25" x14ac:dyDescent="0.25">
      <c r="A49" s="19"/>
      <c r="B49" s="19"/>
      <c r="C49" s="19"/>
      <c r="D49" s="39" t="s">
        <v>23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65">
        <v>264363</v>
      </c>
      <c r="AC49" s="65"/>
      <c r="AD49" s="65"/>
      <c r="AE49" s="65"/>
      <c r="AF49" s="65">
        <v>31662</v>
      </c>
      <c r="AG49" s="65"/>
      <c r="AH49" s="65"/>
      <c r="AI49" s="65"/>
      <c r="AJ49" s="65">
        <v>19318</v>
      </c>
      <c r="AK49" s="65"/>
      <c r="AL49" s="65"/>
      <c r="AM49" s="65"/>
      <c r="AN49" s="40">
        <f t="shared" si="2"/>
        <v>315343</v>
      </c>
      <c r="AO49" s="41"/>
      <c r="AP49" s="41"/>
      <c r="AQ49" s="41"/>
      <c r="AR49" s="60"/>
      <c r="AS49" s="61"/>
      <c r="AT49" s="61"/>
      <c r="AU49" s="61"/>
      <c r="AV49" s="61"/>
      <c r="AW49" s="61"/>
      <c r="AX49" s="61"/>
      <c r="AY49" s="61"/>
      <c r="AZ49" s="62"/>
      <c r="BA49" s="45">
        <f t="shared" si="4"/>
        <v>74.375804861481271</v>
      </c>
      <c r="BB49" s="46"/>
      <c r="BC49" s="46"/>
      <c r="BD49" s="46"/>
      <c r="BE49" s="46"/>
      <c r="BF49" s="46"/>
      <c r="BG49" s="46"/>
      <c r="BH49" s="46"/>
      <c r="BI49" s="47"/>
    </row>
    <row r="52" spans="1:64" x14ac:dyDescent="0.25">
      <c r="BK52" s="66" t="s">
        <v>24</v>
      </c>
      <c r="BL52" s="66"/>
    </row>
    <row r="53" spans="1:64" x14ac:dyDescent="0.25">
      <c r="BK53" s="67" t="s">
        <v>25</v>
      </c>
      <c r="BL53" s="67">
        <v>74.8</v>
      </c>
    </row>
    <row r="54" spans="1:64" x14ac:dyDescent="0.25">
      <c r="BK54" s="68" t="s">
        <v>26</v>
      </c>
      <c r="BL54" s="68">
        <v>76.5</v>
      </c>
    </row>
    <row r="55" spans="1:64" x14ac:dyDescent="0.25">
      <c r="BK55" s="68" t="s">
        <v>27</v>
      </c>
      <c r="BL55" s="68">
        <v>74.400000000000006</v>
      </c>
    </row>
    <row r="60" spans="1:64" x14ac:dyDescent="0.25">
      <c r="AF60" s="4"/>
      <c r="BC60" s="4"/>
    </row>
    <row r="61" spans="1:64" x14ac:dyDescent="0.25">
      <c r="AF61" s="4"/>
      <c r="BC61" s="4"/>
    </row>
    <row r="62" spans="1:64" x14ac:dyDescent="0.25">
      <c r="AF62" s="4"/>
      <c r="BC62" s="4"/>
    </row>
    <row r="63" spans="1:64" x14ac:dyDescent="0.25">
      <c r="AF63" s="4"/>
      <c r="BC63" s="4"/>
    </row>
    <row r="64" spans="1:64" x14ac:dyDescent="0.25">
      <c r="AF64" s="4"/>
      <c r="BC64" s="4"/>
    </row>
    <row r="65" spans="32:64" x14ac:dyDescent="0.25">
      <c r="AF65" s="4"/>
      <c r="BC65" s="4"/>
    </row>
    <row r="66" spans="32:64" x14ac:dyDescent="0.25">
      <c r="AF66" s="4"/>
      <c r="BC66" s="4"/>
    </row>
    <row r="67" spans="32:64" x14ac:dyDescent="0.25">
      <c r="AF67" s="4"/>
      <c r="BC67" s="4"/>
    </row>
    <row r="68" spans="32:64" x14ac:dyDescent="0.25">
      <c r="AF68" s="4"/>
      <c r="BC68" s="4"/>
    </row>
    <row r="69" spans="32:64" x14ac:dyDescent="0.25">
      <c r="AF69" s="4"/>
      <c r="BC69" s="4"/>
    </row>
    <row r="70" spans="32:64" x14ac:dyDescent="0.25">
      <c r="AF70" s="4"/>
      <c r="BC70" s="4"/>
    </row>
    <row r="71" spans="32:64" x14ac:dyDescent="0.25">
      <c r="AF71" s="4"/>
      <c r="BC71" s="4"/>
    </row>
    <row r="72" spans="32:64" x14ac:dyDescent="0.25">
      <c r="AF72" s="4"/>
      <c r="BC72" s="4"/>
    </row>
    <row r="73" spans="32:64" x14ac:dyDescent="0.25">
      <c r="AF73" s="4"/>
      <c r="BC73" s="4"/>
    </row>
    <row r="74" spans="32:64" x14ac:dyDescent="0.25">
      <c r="AF74" s="4"/>
      <c r="BC74" s="4"/>
      <c r="BK74" s="69" t="s">
        <v>28</v>
      </c>
      <c r="BL74" s="70"/>
    </row>
    <row r="75" spans="32:64" x14ac:dyDescent="0.25">
      <c r="AF75" s="4"/>
      <c r="BC75" s="4"/>
      <c r="BK75" s="71" t="s">
        <v>29</v>
      </c>
      <c r="BL75" s="72">
        <v>88.6</v>
      </c>
    </row>
    <row r="76" spans="32:64" x14ac:dyDescent="0.25">
      <c r="AF76" s="4"/>
      <c r="BC76" s="4"/>
      <c r="BK76" s="71" t="s">
        <v>30</v>
      </c>
      <c r="BL76" s="72">
        <v>83</v>
      </c>
    </row>
    <row r="77" spans="32:64" x14ac:dyDescent="0.25">
      <c r="AF77" s="4"/>
      <c r="BC77" s="4"/>
      <c r="BK77" s="71" t="s">
        <v>31</v>
      </c>
      <c r="BL77" s="72">
        <v>81.7</v>
      </c>
    </row>
    <row r="78" spans="32:64" x14ac:dyDescent="0.25">
      <c r="AF78" s="4"/>
      <c r="BC78" s="4"/>
      <c r="BK78" s="71" t="s">
        <v>32</v>
      </c>
      <c r="BL78" s="72">
        <v>80.400000000000006</v>
      </c>
    </row>
    <row r="79" spans="32:64" x14ac:dyDescent="0.25">
      <c r="AF79" s="4"/>
      <c r="BC79" s="4"/>
      <c r="BK79" s="71" t="s">
        <v>33</v>
      </c>
      <c r="BL79" s="72">
        <v>79.599999999999994</v>
      </c>
    </row>
    <row r="80" spans="32:64" x14ac:dyDescent="0.25">
      <c r="AF80" s="4"/>
      <c r="BC80" s="4"/>
      <c r="BK80" s="71" t="s">
        <v>34</v>
      </c>
      <c r="BL80" s="72">
        <v>79.3</v>
      </c>
    </row>
    <row r="81" spans="32:64" x14ac:dyDescent="0.25">
      <c r="AF81" s="4"/>
      <c r="BC81" s="4"/>
      <c r="BK81" s="71" t="s">
        <v>35</v>
      </c>
      <c r="BL81" s="72">
        <v>77.599999999999994</v>
      </c>
    </row>
    <row r="82" spans="32:64" x14ac:dyDescent="0.25">
      <c r="AF82" s="4"/>
      <c r="BC82" s="4"/>
      <c r="BK82" s="71" t="s">
        <v>36</v>
      </c>
      <c r="BL82" s="72">
        <v>77.099999999999994</v>
      </c>
    </row>
    <row r="83" spans="32:64" x14ac:dyDescent="0.25">
      <c r="AF83" s="4"/>
      <c r="BC83" s="4"/>
      <c r="BK83" s="71" t="s">
        <v>37</v>
      </c>
      <c r="BL83" s="72">
        <v>75.5</v>
      </c>
    </row>
    <row r="84" spans="32:64" x14ac:dyDescent="0.25">
      <c r="AF84" s="4"/>
      <c r="BC84" s="4"/>
      <c r="BK84" s="71" t="s">
        <v>38</v>
      </c>
      <c r="BL84" s="72">
        <v>74</v>
      </c>
    </row>
    <row r="85" spans="32:64" x14ac:dyDescent="0.25">
      <c r="AF85" s="4"/>
      <c r="BC85" s="4"/>
      <c r="BK85" s="71" t="s">
        <v>39</v>
      </c>
      <c r="BL85" s="72">
        <v>73.7</v>
      </c>
    </row>
    <row r="86" spans="32:64" x14ac:dyDescent="0.25">
      <c r="AF86" s="4"/>
      <c r="BC86" s="4"/>
      <c r="BK86" s="71" t="s">
        <v>40</v>
      </c>
      <c r="BL86" s="72">
        <v>72.599999999999994</v>
      </c>
    </row>
    <row r="87" spans="32:64" x14ac:dyDescent="0.25">
      <c r="AF87" s="4"/>
      <c r="BC87" s="4"/>
      <c r="BK87" s="71" t="s">
        <v>41</v>
      </c>
      <c r="BL87" s="72">
        <v>72.2</v>
      </c>
    </row>
    <row r="88" spans="32:64" x14ac:dyDescent="0.25">
      <c r="AF88" s="4"/>
      <c r="BC88" s="4"/>
      <c r="BK88" s="71" t="s">
        <v>42</v>
      </c>
      <c r="BL88" s="72">
        <v>71.900000000000006</v>
      </c>
    </row>
    <row r="89" spans="32:64" x14ac:dyDescent="0.25">
      <c r="AF89" s="4"/>
      <c r="BC89" s="4"/>
      <c r="BK89" s="71" t="s">
        <v>43</v>
      </c>
      <c r="BL89" s="72">
        <v>71.3</v>
      </c>
    </row>
    <row r="90" spans="32:64" x14ac:dyDescent="0.25">
      <c r="AF90" s="4"/>
      <c r="BC90" s="4"/>
      <c r="BK90" s="71" t="s">
        <v>44</v>
      </c>
      <c r="BL90" s="72">
        <v>69.2</v>
      </c>
    </row>
    <row r="91" spans="32:64" ht="9" customHeight="1" x14ac:dyDescent="0.25">
      <c r="AF91" s="4"/>
      <c r="BC91" s="4"/>
      <c r="BK91" s="71" t="s">
        <v>45</v>
      </c>
      <c r="BL91" s="72">
        <v>68.8</v>
      </c>
    </row>
    <row r="92" spans="32:64" x14ac:dyDescent="0.25">
      <c r="AF92" s="4"/>
      <c r="BC92" s="4"/>
      <c r="BK92" s="71" t="s">
        <v>46</v>
      </c>
      <c r="BL92" s="72">
        <v>67.400000000000006</v>
      </c>
    </row>
    <row r="93" spans="32:64" x14ac:dyDescent="0.25">
      <c r="AF93" s="4"/>
      <c r="BC93" s="4"/>
      <c r="BK93" s="71" t="s">
        <v>47</v>
      </c>
      <c r="BL93" s="72">
        <v>65.2</v>
      </c>
    </row>
    <row r="94" spans="32:64" x14ac:dyDescent="0.25">
      <c r="AF94" s="4"/>
      <c r="BC94" s="4"/>
      <c r="BK94" s="71" t="s">
        <v>48</v>
      </c>
      <c r="BL94" s="72">
        <v>61.4</v>
      </c>
    </row>
    <row r="95" spans="32:64" x14ac:dyDescent="0.25">
      <c r="AF95" s="4"/>
      <c r="BC95" s="4"/>
      <c r="BK95" s="71" t="s">
        <v>49</v>
      </c>
      <c r="BL95" s="72">
        <v>61.4</v>
      </c>
    </row>
    <row r="96" spans="32:64" x14ac:dyDescent="0.25">
      <c r="AF96" s="4"/>
      <c r="BC96" s="4"/>
      <c r="BK96" s="71" t="s">
        <v>50</v>
      </c>
      <c r="BL96" s="72">
        <v>61.2</v>
      </c>
    </row>
    <row r="97" spans="32:64" x14ac:dyDescent="0.25">
      <c r="AF97" s="4"/>
      <c r="BC97" s="4"/>
      <c r="BK97" s="71" t="s">
        <v>51</v>
      </c>
      <c r="BL97" s="72">
        <v>60.7</v>
      </c>
    </row>
    <row r="98" spans="32:64" x14ac:dyDescent="0.25">
      <c r="AF98" s="4"/>
      <c r="BC98" s="4"/>
      <c r="BK98" s="71" t="s">
        <v>52</v>
      </c>
      <c r="BL98" s="72">
        <v>60.3</v>
      </c>
    </row>
    <row r="99" spans="32:64" x14ac:dyDescent="0.25">
      <c r="AF99" s="4"/>
      <c r="BC99" s="4"/>
      <c r="BK99" s="71" t="s">
        <v>53</v>
      </c>
      <c r="BL99" s="72">
        <v>58.7</v>
      </c>
    </row>
    <row r="100" spans="32:64" x14ac:dyDescent="0.25">
      <c r="AF100" s="4"/>
      <c r="BC100" s="4"/>
      <c r="BK100" s="71" t="s">
        <v>54</v>
      </c>
      <c r="BL100" s="72">
        <v>57.9</v>
      </c>
    </row>
    <row r="101" spans="32:64" x14ac:dyDescent="0.25">
      <c r="AF101" s="4"/>
      <c r="BC101" s="4"/>
      <c r="BK101" s="71" t="s">
        <v>55</v>
      </c>
      <c r="BL101" s="72">
        <v>57.9</v>
      </c>
    </row>
    <row r="102" spans="32:64" x14ac:dyDescent="0.25">
      <c r="AF102" s="4"/>
      <c r="BC102" s="4"/>
      <c r="BK102" s="71" t="s">
        <v>56</v>
      </c>
      <c r="BL102" s="72">
        <v>54.9</v>
      </c>
    </row>
    <row r="103" spans="32:64" x14ac:dyDescent="0.25">
      <c r="AF103" s="4"/>
      <c r="BC103" s="4"/>
      <c r="BK103" s="71" t="s">
        <v>57</v>
      </c>
      <c r="BL103" s="72">
        <v>53.7</v>
      </c>
    </row>
    <row r="104" spans="32:64" ht="9.75" customHeight="1" x14ac:dyDescent="0.25">
      <c r="AF104" s="4"/>
      <c r="BC104" s="4"/>
      <c r="BK104" s="71" t="s">
        <v>58</v>
      </c>
      <c r="BL104" s="72">
        <v>53.1</v>
      </c>
    </row>
    <row r="105" spans="32:64" x14ac:dyDescent="0.25">
      <c r="AF105" s="4"/>
      <c r="BC105" s="4"/>
      <c r="BK105" s="71" t="s">
        <v>59</v>
      </c>
      <c r="BL105" s="72">
        <v>51.2</v>
      </c>
    </row>
    <row r="106" spans="32:64" ht="10.5" customHeight="1" x14ac:dyDescent="0.25">
      <c r="AF106" s="4"/>
      <c r="BC106" s="4"/>
      <c r="BK106" s="71" t="s">
        <v>60</v>
      </c>
      <c r="BL106" s="72">
        <v>49.2</v>
      </c>
    </row>
    <row r="107" spans="32:64" x14ac:dyDescent="0.25">
      <c r="AF107" s="4"/>
      <c r="BC107" s="4"/>
      <c r="BK107" s="71" t="s">
        <v>61</v>
      </c>
      <c r="BL107" s="72">
        <v>48.2</v>
      </c>
    </row>
    <row r="108" spans="32:64" x14ac:dyDescent="0.25">
      <c r="AF108" s="4"/>
      <c r="BC108" s="4"/>
      <c r="BK108" s="71" t="s">
        <v>62</v>
      </c>
      <c r="BL108" s="72">
        <v>46.5</v>
      </c>
    </row>
    <row r="109" spans="32:64" x14ac:dyDescent="0.25">
      <c r="AF109" s="4"/>
      <c r="BC109" s="4"/>
      <c r="BK109" s="71" t="s">
        <v>63</v>
      </c>
      <c r="BL109" s="72">
        <v>43.2</v>
      </c>
    </row>
    <row r="110" spans="32:64" x14ac:dyDescent="0.25">
      <c r="AF110" s="4"/>
      <c r="BC110" s="4"/>
      <c r="BK110" s="71" t="s">
        <v>64</v>
      </c>
      <c r="BL110" s="72">
        <v>38.1</v>
      </c>
    </row>
    <row r="111" spans="32:64" x14ac:dyDescent="0.25">
      <c r="AF111" s="4"/>
      <c r="BC111" s="4"/>
      <c r="BK111" s="71" t="s">
        <v>65</v>
      </c>
      <c r="BL111" s="72">
        <v>34.700000000000003</v>
      </c>
    </row>
    <row r="112" spans="32:64" x14ac:dyDescent="0.25">
      <c r="AF112" s="73" t="s">
        <v>66</v>
      </c>
    </row>
    <row r="113" spans="1:66" x14ac:dyDescent="0.25">
      <c r="BC113" s="9" t="s">
        <v>67</v>
      </c>
    </row>
    <row r="114" spans="1:66" x14ac:dyDescent="0.25">
      <c r="A114" s="19" t="s">
        <v>13</v>
      </c>
      <c r="B114" s="19"/>
      <c r="C114" s="19"/>
      <c r="D114" s="19" t="s">
        <v>68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 t="s">
        <v>69</v>
      </c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3" t="s">
        <v>70</v>
      </c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 t="s">
        <v>71</v>
      </c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K114" s="34"/>
      <c r="BL114" s="35"/>
      <c r="BM114" s="35"/>
      <c r="BN114" s="74"/>
    </row>
    <row r="115" spans="1:66" ht="14.25" x14ac:dyDescent="0.25">
      <c r="A115" s="19"/>
      <c r="B115" s="19"/>
      <c r="C115" s="19"/>
      <c r="D115" s="19" t="s">
        <v>15</v>
      </c>
      <c r="E115" s="19"/>
      <c r="F115" s="19"/>
      <c r="G115" s="19"/>
      <c r="H115" s="13" t="s">
        <v>72</v>
      </c>
      <c r="I115" s="13"/>
      <c r="J115" s="13"/>
      <c r="K115" s="13"/>
      <c r="L115" s="13" t="s">
        <v>73</v>
      </c>
      <c r="M115" s="13"/>
      <c r="N115" s="13"/>
      <c r="O115" s="13"/>
      <c r="P115" s="30" t="s">
        <v>18</v>
      </c>
      <c r="Q115" s="30"/>
      <c r="R115" s="30"/>
      <c r="S115" s="30"/>
      <c r="T115" s="19" t="s">
        <v>15</v>
      </c>
      <c r="U115" s="19"/>
      <c r="V115" s="19"/>
      <c r="W115" s="19"/>
      <c r="X115" s="13" t="s">
        <v>72</v>
      </c>
      <c r="Y115" s="13"/>
      <c r="Z115" s="13"/>
      <c r="AA115" s="13"/>
      <c r="AB115" s="13" t="s">
        <v>73</v>
      </c>
      <c r="AC115" s="13"/>
      <c r="AD115" s="13"/>
      <c r="AE115" s="13"/>
      <c r="AF115" s="30" t="s">
        <v>18</v>
      </c>
      <c r="AG115" s="30"/>
      <c r="AH115" s="30"/>
      <c r="AI115" s="30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K115" s="34"/>
      <c r="BL115" s="35"/>
      <c r="BM115" s="35"/>
      <c r="BN115" s="74"/>
    </row>
    <row r="116" spans="1:66" x14ac:dyDescent="0.25">
      <c r="A116" s="19">
        <v>2016</v>
      </c>
      <c r="B116" s="19"/>
      <c r="C116" s="19"/>
      <c r="D116" s="75">
        <v>123455</v>
      </c>
      <c r="E116" s="75"/>
      <c r="F116" s="75"/>
      <c r="G116" s="75"/>
      <c r="H116" s="75">
        <v>9926</v>
      </c>
      <c r="I116" s="75"/>
      <c r="J116" s="75"/>
      <c r="K116" s="75"/>
      <c r="L116" s="75">
        <v>18832</v>
      </c>
      <c r="M116" s="75"/>
      <c r="N116" s="75"/>
      <c r="O116" s="75"/>
      <c r="P116" s="75">
        <f>SUM(D116:O116)</f>
        <v>152213</v>
      </c>
      <c r="Q116" s="75"/>
      <c r="R116" s="75"/>
      <c r="S116" s="75"/>
      <c r="T116" s="75">
        <v>135925</v>
      </c>
      <c r="U116" s="75"/>
      <c r="V116" s="75"/>
      <c r="W116" s="75"/>
      <c r="X116" s="75">
        <v>23014</v>
      </c>
      <c r="Y116" s="75"/>
      <c r="Z116" s="75"/>
      <c r="AA116" s="75"/>
      <c r="AB116" s="75">
        <v>9198</v>
      </c>
      <c r="AC116" s="75"/>
      <c r="AD116" s="75"/>
      <c r="AE116" s="75"/>
      <c r="AF116" s="75">
        <f>SUM(T116:AE116)</f>
        <v>168137</v>
      </c>
      <c r="AG116" s="75"/>
      <c r="AH116" s="75"/>
      <c r="AI116" s="75"/>
      <c r="AJ116" s="76">
        <f>P116/320350*100</f>
        <v>47.514593413454037</v>
      </c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>
        <f>AF116/320350*100</f>
        <v>52.48540658654597</v>
      </c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K116" s="34"/>
      <c r="BL116" s="35"/>
      <c r="BM116" s="35"/>
      <c r="BN116" s="74"/>
    </row>
    <row r="117" spans="1:66" x14ac:dyDescent="0.25">
      <c r="A117" s="19">
        <v>2017</v>
      </c>
      <c r="B117" s="19"/>
      <c r="C117" s="19"/>
      <c r="D117" s="75">
        <v>129506</v>
      </c>
      <c r="E117" s="75"/>
      <c r="F117" s="75"/>
      <c r="G117" s="75"/>
      <c r="H117" s="75">
        <v>8747</v>
      </c>
      <c r="I117" s="75"/>
      <c r="J117" s="75"/>
      <c r="K117" s="75"/>
      <c r="L117" s="75">
        <v>19157</v>
      </c>
      <c r="M117" s="75"/>
      <c r="N117" s="75"/>
      <c r="O117" s="75"/>
      <c r="P117" s="75">
        <f>SUM(D117:O117)</f>
        <v>157410</v>
      </c>
      <c r="Q117" s="75"/>
      <c r="R117" s="75"/>
      <c r="S117" s="75"/>
      <c r="T117" s="75">
        <v>136168</v>
      </c>
      <c r="U117" s="75"/>
      <c r="V117" s="75"/>
      <c r="W117" s="75"/>
      <c r="X117" s="75">
        <v>22635</v>
      </c>
      <c r="Y117" s="75"/>
      <c r="Z117" s="75"/>
      <c r="AA117" s="75"/>
      <c r="AB117" s="75">
        <v>9701</v>
      </c>
      <c r="AC117" s="75"/>
      <c r="AD117" s="75"/>
      <c r="AE117" s="75"/>
      <c r="AF117" s="75">
        <f>SUM(T117:AE117)</f>
        <v>168504</v>
      </c>
      <c r="AG117" s="75"/>
      <c r="AH117" s="75"/>
      <c r="AI117" s="75"/>
      <c r="AJ117" s="76">
        <f>P117/325914*100</f>
        <v>48.298017268359139</v>
      </c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>
        <f>AF117/325914*100</f>
        <v>51.701982731640861</v>
      </c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K117" s="34"/>
      <c r="BL117" s="35"/>
      <c r="BM117" s="35"/>
      <c r="BN117" s="74"/>
    </row>
    <row r="118" spans="1:66" x14ac:dyDescent="0.25">
      <c r="A118" s="19">
        <v>2018</v>
      </c>
      <c r="B118" s="19"/>
      <c r="C118" s="19"/>
      <c r="D118" s="75">
        <v>136551</v>
      </c>
      <c r="E118" s="75"/>
      <c r="F118" s="75"/>
      <c r="G118" s="75"/>
      <c r="H118" s="75">
        <v>8926</v>
      </c>
      <c r="I118" s="75"/>
      <c r="J118" s="75"/>
      <c r="K118" s="75"/>
      <c r="L118" s="75">
        <v>13450</v>
      </c>
      <c r="M118" s="75"/>
      <c r="N118" s="75"/>
      <c r="O118" s="75"/>
      <c r="P118" s="75">
        <f>SUM(D118:O118)</f>
        <v>158927</v>
      </c>
      <c r="Q118" s="75"/>
      <c r="R118" s="75"/>
      <c r="S118" s="75"/>
      <c r="T118" s="75">
        <v>136541</v>
      </c>
      <c r="U118" s="75"/>
      <c r="V118" s="75"/>
      <c r="W118" s="75"/>
      <c r="X118" s="75">
        <v>23751</v>
      </c>
      <c r="Y118" s="75"/>
      <c r="Z118" s="75"/>
      <c r="AA118" s="75"/>
      <c r="AB118" s="75">
        <v>6613</v>
      </c>
      <c r="AC118" s="75"/>
      <c r="AD118" s="75"/>
      <c r="AE118" s="75"/>
      <c r="AF118" s="75">
        <f>SUM(T118:AE118)</f>
        <v>166905</v>
      </c>
      <c r="AG118" s="75"/>
      <c r="AH118" s="75"/>
      <c r="AI118" s="75"/>
      <c r="AJ118" s="76">
        <f>P118/325914*100</f>
        <v>48.763477481789671</v>
      </c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>
        <f>AF118/325914*100</f>
        <v>51.211362506673538</v>
      </c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K118" s="34"/>
      <c r="BL118" s="35"/>
      <c r="BM118" s="35"/>
      <c r="BN118" s="74"/>
    </row>
    <row r="119" spans="1:66" x14ac:dyDescent="0.25">
      <c r="BK119" s="20"/>
      <c r="BL119" s="20"/>
      <c r="BM119" s="20"/>
      <c r="BN119" s="20"/>
    </row>
    <row r="120" spans="1:66" x14ac:dyDescent="0.25">
      <c r="BK120" s="77"/>
      <c r="BL120" s="78" t="s">
        <v>74</v>
      </c>
      <c r="BM120" s="78" t="s">
        <v>75</v>
      </c>
      <c r="BN120" s="74"/>
    </row>
    <row r="121" spans="1:66" x14ac:dyDescent="0.25">
      <c r="BK121" s="77"/>
      <c r="BL121" s="78"/>
      <c r="BM121" s="78"/>
      <c r="BN121" s="74"/>
    </row>
    <row r="122" spans="1:66" x14ac:dyDescent="0.25">
      <c r="BK122" s="17">
        <v>2016</v>
      </c>
      <c r="BL122" s="18">
        <v>47.5</v>
      </c>
      <c r="BM122" s="18">
        <v>52.5</v>
      </c>
      <c r="BN122" s="74"/>
    </row>
    <row r="123" spans="1:66" x14ac:dyDescent="0.25">
      <c r="BK123" s="17">
        <v>2017</v>
      </c>
      <c r="BL123" s="18">
        <v>48.3</v>
      </c>
      <c r="BM123" s="18">
        <v>51.7</v>
      </c>
      <c r="BN123" s="74"/>
    </row>
    <row r="124" spans="1:66" x14ac:dyDescent="0.25">
      <c r="BK124" s="17">
        <v>2018</v>
      </c>
      <c r="BL124" s="18">
        <v>48.8</v>
      </c>
      <c r="BM124" s="18">
        <v>51.2</v>
      </c>
      <c r="BN124" s="74"/>
    </row>
    <row r="125" spans="1:66" x14ac:dyDescent="0.25">
      <c r="BK125" s="34"/>
      <c r="BL125" s="35"/>
      <c r="BM125" s="35"/>
      <c r="BN125" s="74"/>
    </row>
    <row r="126" spans="1:66" x14ac:dyDescent="0.25">
      <c r="BK126" s="34"/>
      <c r="BL126" s="35"/>
      <c r="BM126" s="35"/>
      <c r="BN126" s="74"/>
    </row>
    <row r="127" spans="1:66" x14ac:dyDescent="0.25">
      <c r="BK127" s="34"/>
      <c r="BL127" s="35"/>
      <c r="BM127" s="35"/>
      <c r="BN127" s="74"/>
    </row>
    <row r="128" spans="1:66" x14ac:dyDescent="0.25">
      <c r="BK128" s="34"/>
      <c r="BL128" s="35"/>
      <c r="BM128" s="35"/>
      <c r="BN128" s="74"/>
    </row>
    <row r="129" spans="63:66" x14ac:dyDescent="0.25">
      <c r="BK129" s="34"/>
      <c r="BL129" s="35"/>
      <c r="BM129" s="35"/>
      <c r="BN129" s="74"/>
    </row>
    <row r="130" spans="63:66" x14ac:dyDescent="0.25">
      <c r="BK130" s="34"/>
      <c r="BL130" s="35"/>
      <c r="BM130" s="35"/>
      <c r="BN130" s="74"/>
    </row>
    <row r="149" spans="1:67" x14ac:dyDescent="0.25">
      <c r="AF149" s="8" t="s">
        <v>76</v>
      </c>
    </row>
    <row r="150" spans="1:67" x14ac:dyDescent="0.25">
      <c r="AF150" s="8"/>
      <c r="BC150" s="9" t="s">
        <v>77</v>
      </c>
    </row>
    <row r="151" spans="1:67" x14ac:dyDescent="0.25">
      <c r="A151" s="79" t="s">
        <v>4</v>
      </c>
      <c r="B151" s="80"/>
      <c r="C151" s="81"/>
      <c r="D151" s="79" t="s">
        <v>78</v>
      </c>
      <c r="E151" s="80"/>
      <c r="F151" s="80"/>
      <c r="G151" s="81"/>
      <c r="H151" s="27" t="s">
        <v>79</v>
      </c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9"/>
    </row>
    <row r="152" spans="1:67" ht="15" thickBot="1" x14ac:dyDescent="0.3">
      <c r="A152" s="82"/>
      <c r="B152" s="83"/>
      <c r="C152" s="84"/>
      <c r="D152" s="82"/>
      <c r="E152" s="83"/>
      <c r="F152" s="83"/>
      <c r="G152" s="84"/>
      <c r="H152" s="19" t="s">
        <v>80</v>
      </c>
      <c r="I152" s="19"/>
      <c r="J152" s="19"/>
      <c r="K152" s="19"/>
      <c r="L152" s="19"/>
      <c r="M152" s="19"/>
      <c r="N152" s="19"/>
      <c r="O152" s="19"/>
      <c r="P152" s="19"/>
      <c r="Q152" s="19" t="s">
        <v>81</v>
      </c>
      <c r="R152" s="19"/>
      <c r="S152" s="19"/>
      <c r="T152" s="19"/>
      <c r="U152" s="19"/>
      <c r="V152" s="19"/>
      <c r="W152" s="19"/>
      <c r="X152" s="19"/>
      <c r="Y152" s="19"/>
      <c r="Z152" s="19" t="s">
        <v>82</v>
      </c>
      <c r="AA152" s="19"/>
      <c r="AB152" s="19"/>
      <c r="AC152" s="19"/>
      <c r="AD152" s="19"/>
      <c r="AE152" s="19"/>
      <c r="AF152" s="19"/>
      <c r="AG152" s="19"/>
      <c r="AH152" s="19"/>
      <c r="AI152" s="19" t="s">
        <v>83</v>
      </c>
      <c r="AJ152" s="19"/>
      <c r="AK152" s="19"/>
      <c r="AL152" s="19"/>
      <c r="AM152" s="19"/>
      <c r="AN152" s="19"/>
      <c r="AO152" s="19"/>
      <c r="AP152" s="19"/>
      <c r="AQ152" s="19"/>
      <c r="AR152" s="19" t="s">
        <v>84</v>
      </c>
      <c r="AS152" s="19"/>
      <c r="AT152" s="19"/>
      <c r="AU152" s="19"/>
      <c r="AV152" s="19"/>
      <c r="AW152" s="19"/>
      <c r="AX152" s="19"/>
      <c r="AY152" s="19"/>
      <c r="AZ152" s="19"/>
      <c r="BA152" s="30" t="s">
        <v>8</v>
      </c>
      <c r="BB152" s="30"/>
      <c r="BC152" s="30"/>
      <c r="BD152" s="30"/>
      <c r="BE152" s="30"/>
      <c r="BF152" s="30"/>
      <c r="BG152" s="30"/>
      <c r="BH152" s="30"/>
      <c r="BI152" s="30"/>
    </row>
    <row r="153" spans="1:67" ht="14.25" thickBot="1" x14ac:dyDescent="0.3">
      <c r="A153" s="79">
        <v>2016</v>
      </c>
      <c r="B153" s="80"/>
      <c r="C153" s="81"/>
      <c r="D153" s="85" t="s">
        <v>15</v>
      </c>
      <c r="E153" s="86"/>
      <c r="F153" s="86"/>
      <c r="G153" s="87"/>
      <c r="H153" s="75">
        <v>5891</v>
      </c>
      <c r="I153" s="75"/>
      <c r="J153" s="75"/>
      <c r="K153" s="75"/>
      <c r="L153" s="75"/>
      <c r="M153" s="75"/>
      <c r="N153" s="75"/>
      <c r="O153" s="75"/>
      <c r="P153" s="75"/>
      <c r="Q153" s="75">
        <v>89930</v>
      </c>
      <c r="R153" s="75"/>
      <c r="S153" s="75"/>
      <c r="T153" s="75"/>
      <c r="U153" s="75"/>
      <c r="V153" s="75"/>
      <c r="W153" s="75"/>
      <c r="X153" s="75"/>
      <c r="Y153" s="75"/>
      <c r="Z153" s="75">
        <v>110668</v>
      </c>
      <c r="AA153" s="75"/>
      <c r="AB153" s="75"/>
      <c r="AC153" s="75"/>
      <c r="AD153" s="75"/>
      <c r="AE153" s="75"/>
      <c r="AF153" s="75"/>
      <c r="AG153" s="75"/>
      <c r="AH153" s="75"/>
      <c r="AI153" s="75">
        <v>47407</v>
      </c>
      <c r="AJ153" s="75"/>
      <c r="AK153" s="75"/>
      <c r="AL153" s="75"/>
      <c r="AM153" s="75"/>
      <c r="AN153" s="75"/>
      <c r="AO153" s="75"/>
      <c r="AP153" s="75"/>
      <c r="AQ153" s="75"/>
      <c r="AR153" s="75">
        <v>5784</v>
      </c>
      <c r="AS153" s="75"/>
      <c r="AT153" s="75"/>
      <c r="AU153" s="75"/>
      <c r="AV153" s="75"/>
      <c r="AW153" s="75"/>
      <c r="AX153" s="75"/>
      <c r="AY153" s="75"/>
      <c r="AZ153" s="75"/>
      <c r="BA153" s="75">
        <f>SUM(H153:AZ153)</f>
        <v>259680</v>
      </c>
      <c r="BB153" s="75"/>
      <c r="BC153" s="75"/>
      <c r="BD153" s="75"/>
      <c r="BE153" s="75"/>
      <c r="BF153" s="75"/>
      <c r="BG153" s="75"/>
      <c r="BH153" s="75"/>
      <c r="BI153" s="75"/>
      <c r="BK153" s="88">
        <v>5891</v>
      </c>
      <c r="BL153" s="89">
        <v>89930</v>
      </c>
      <c r="BM153" s="89">
        <v>110368</v>
      </c>
      <c r="BN153" s="89">
        <v>47407</v>
      </c>
      <c r="BO153" s="89">
        <v>5784</v>
      </c>
    </row>
    <row r="154" spans="1:67" x14ac:dyDescent="0.25">
      <c r="A154" s="90"/>
      <c r="B154" s="91"/>
      <c r="C154" s="92"/>
      <c r="D154" s="85" t="s">
        <v>16</v>
      </c>
      <c r="E154" s="86"/>
      <c r="F154" s="86"/>
      <c r="G154" s="87"/>
      <c r="H154" s="75">
        <v>499</v>
      </c>
      <c r="I154" s="75"/>
      <c r="J154" s="75"/>
      <c r="K154" s="75"/>
      <c r="L154" s="75"/>
      <c r="M154" s="75"/>
      <c r="N154" s="75"/>
      <c r="O154" s="75"/>
      <c r="P154" s="75"/>
      <c r="Q154" s="75">
        <v>8740</v>
      </c>
      <c r="R154" s="75"/>
      <c r="S154" s="75"/>
      <c r="T154" s="75"/>
      <c r="U154" s="75"/>
      <c r="V154" s="75"/>
      <c r="W154" s="75"/>
      <c r="X154" s="75"/>
      <c r="Y154" s="75"/>
      <c r="Z154" s="75">
        <v>11348</v>
      </c>
      <c r="AA154" s="75"/>
      <c r="AB154" s="75"/>
      <c r="AC154" s="75"/>
      <c r="AD154" s="75"/>
      <c r="AE154" s="75"/>
      <c r="AF154" s="75"/>
      <c r="AG154" s="75"/>
      <c r="AH154" s="75"/>
      <c r="AI154" s="75">
        <v>2037</v>
      </c>
      <c r="AJ154" s="75"/>
      <c r="AK154" s="75"/>
      <c r="AL154" s="75"/>
      <c r="AM154" s="75"/>
      <c r="AN154" s="75"/>
      <c r="AO154" s="75"/>
      <c r="AP154" s="75"/>
      <c r="AQ154" s="75"/>
      <c r="AR154" s="75">
        <v>390</v>
      </c>
      <c r="AS154" s="75"/>
      <c r="AT154" s="75"/>
      <c r="AU154" s="75"/>
      <c r="AV154" s="75"/>
      <c r="AW154" s="75"/>
      <c r="AX154" s="75"/>
      <c r="AY154" s="75"/>
      <c r="AZ154" s="75"/>
      <c r="BA154" s="75">
        <f t="shared" ref="BA154:BA155" si="5">SUM(H154:AZ154)</f>
        <v>23014</v>
      </c>
      <c r="BB154" s="75"/>
      <c r="BC154" s="75"/>
      <c r="BD154" s="75"/>
      <c r="BE154" s="75"/>
      <c r="BF154" s="75"/>
      <c r="BG154" s="75"/>
      <c r="BH154" s="75"/>
      <c r="BI154" s="75"/>
    </row>
    <row r="155" spans="1:67" x14ac:dyDescent="0.25">
      <c r="A155" s="90"/>
      <c r="B155" s="91"/>
      <c r="C155" s="92"/>
      <c r="D155" s="85" t="s">
        <v>17</v>
      </c>
      <c r="E155" s="86"/>
      <c r="F155" s="86"/>
      <c r="G155" s="87"/>
      <c r="H155" s="75">
        <v>24</v>
      </c>
      <c r="I155" s="75"/>
      <c r="J155" s="75"/>
      <c r="K155" s="75"/>
      <c r="L155" s="75"/>
      <c r="M155" s="75"/>
      <c r="N155" s="75"/>
      <c r="O155" s="75"/>
      <c r="P155" s="75"/>
      <c r="Q155" s="75">
        <v>3183</v>
      </c>
      <c r="R155" s="75"/>
      <c r="S155" s="75"/>
      <c r="T155" s="75"/>
      <c r="U155" s="75"/>
      <c r="V155" s="75"/>
      <c r="W155" s="75"/>
      <c r="X155" s="75"/>
      <c r="Y155" s="75"/>
      <c r="Z155" s="75">
        <v>4625</v>
      </c>
      <c r="AA155" s="75"/>
      <c r="AB155" s="75"/>
      <c r="AC155" s="75"/>
      <c r="AD155" s="75"/>
      <c r="AE155" s="75"/>
      <c r="AF155" s="75"/>
      <c r="AG155" s="75"/>
      <c r="AH155" s="75"/>
      <c r="AI155" s="75">
        <v>1133</v>
      </c>
      <c r="AJ155" s="75"/>
      <c r="AK155" s="75"/>
      <c r="AL155" s="75"/>
      <c r="AM155" s="75"/>
      <c r="AN155" s="75"/>
      <c r="AO155" s="75"/>
      <c r="AP155" s="75"/>
      <c r="AQ155" s="75"/>
      <c r="AR155" s="75">
        <v>233</v>
      </c>
      <c r="AS155" s="75"/>
      <c r="AT155" s="75"/>
      <c r="AU155" s="75"/>
      <c r="AV155" s="75"/>
      <c r="AW155" s="75"/>
      <c r="AX155" s="75"/>
      <c r="AY155" s="75"/>
      <c r="AZ155" s="75"/>
      <c r="BA155" s="75">
        <f t="shared" si="5"/>
        <v>9198</v>
      </c>
      <c r="BB155" s="75"/>
      <c r="BC155" s="75"/>
      <c r="BD155" s="75"/>
      <c r="BE155" s="75"/>
      <c r="BF155" s="75"/>
      <c r="BG155" s="75"/>
      <c r="BH155" s="75"/>
      <c r="BI155" s="75"/>
    </row>
    <row r="156" spans="1:67" ht="14.25" x14ac:dyDescent="0.25">
      <c r="A156" s="82"/>
      <c r="B156" s="83"/>
      <c r="C156" s="84"/>
      <c r="D156" s="93" t="s">
        <v>18</v>
      </c>
      <c r="E156" s="94"/>
      <c r="F156" s="94"/>
      <c r="G156" s="95"/>
      <c r="H156" s="96">
        <f t="shared" ref="H156" si="6">SUM(H153:P155)</f>
        <v>6414</v>
      </c>
      <c r="I156" s="96"/>
      <c r="J156" s="96"/>
      <c r="K156" s="96"/>
      <c r="L156" s="96"/>
      <c r="M156" s="96"/>
      <c r="N156" s="96"/>
      <c r="O156" s="96"/>
      <c r="P156" s="96"/>
      <c r="Q156" s="96">
        <f t="shared" ref="Q156" si="7">SUM(Q153:Y155)</f>
        <v>101853</v>
      </c>
      <c r="R156" s="96"/>
      <c r="S156" s="96"/>
      <c r="T156" s="96"/>
      <c r="U156" s="96"/>
      <c r="V156" s="96"/>
      <c r="W156" s="96"/>
      <c r="X156" s="96"/>
      <c r="Y156" s="96"/>
      <c r="Z156" s="96">
        <f t="shared" ref="Z156" si="8">SUM(Z153:AH155)</f>
        <v>126641</v>
      </c>
      <c r="AA156" s="96"/>
      <c r="AB156" s="96"/>
      <c r="AC156" s="96"/>
      <c r="AD156" s="96"/>
      <c r="AE156" s="96"/>
      <c r="AF156" s="96"/>
      <c r="AG156" s="96"/>
      <c r="AH156" s="96"/>
      <c r="AI156" s="96">
        <f t="shared" ref="AI156" si="9">SUM(AI153:AQ155)</f>
        <v>50577</v>
      </c>
      <c r="AJ156" s="96"/>
      <c r="AK156" s="96"/>
      <c r="AL156" s="96"/>
      <c r="AM156" s="96"/>
      <c r="AN156" s="96"/>
      <c r="AO156" s="96"/>
      <c r="AP156" s="96"/>
      <c r="AQ156" s="96"/>
      <c r="AR156" s="96">
        <f t="shared" ref="AR156" si="10">SUM(AR153:AZ155)</f>
        <v>6407</v>
      </c>
      <c r="AS156" s="96"/>
      <c r="AT156" s="96"/>
      <c r="AU156" s="96"/>
      <c r="AV156" s="96"/>
      <c r="AW156" s="96"/>
      <c r="AX156" s="96"/>
      <c r="AY156" s="96"/>
      <c r="AZ156" s="96"/>
      <c r="BA156" s="96">
        <f t="shared" ref="BA156" si="11">SUM(BA153:BI155)</f>
        <v>291892</v>
      </c>
      <c r="BB156" s="96"/>
      <c r="BC156" s="96"/>
      <c r="BD156" s="96"/>
      <c r="BE156" s="96"/>
      <c r="BF156" s="96"/>
      <c r="BG156" s="96"/>
      <c r="BH156" s="96"/>
      <c r="BI156" s="96"/>
    </row>
    <row r="157" spans="1:67" x14ac:dyDescent="0.25">
      <c r="A157" s="79">
        <v>2017</v>
      </c>
      <c r="B157" s="80"/>
      <c r="C157" s="81"/>
      <c r="D157" s="85" t="s">
        <v>15</v>
      </c>
      <c r="E157" s="86"/>
      <c r="F157" s="86"/>
      <c r="G157" s="87"/>
      <c r="H157" s="75">
        <v>5192</v>
      </c>
      <c r="I157" s="75"/>
      <c r="J157" s="75"/>
      <c r="K157" s="75"/>
      <c r="L157" s="75"/>
      <c r="M157" s="75"/>
      <c r="N157" s="75"/>
      <c r="O157" s="75"/>
      <c r="P157" s="75"/>
      <c r="Q157" s="75">
        <v>98030</v>
      </c>
      <c r="R157" s="75"/>
      <c r="S157" s="75"/>
      <c r="T157" s="75"/>
      <c r="U157" s="75"/>
      <c r="V157" s="75"/>
      <c r="W157" s="75"/>
      <c r="X157" s="75"/>
      <c r="Y157" s="75"/>
      <c r="Z157" s="75">
        <v>113987</v>
      </c>
      <c r="AA157" s="75"/>
      <c r="AB157" s="75"/>
      <c r="AC157" s="75"/>
      <c r="AD157" s="75"/>
      <c r="AE157" s="75"/>
      <c r="AF157" s="75"/>
      <c r="AG157" s="75"/>
      <c r="AH157" s="75"/>
      <c r="AI157" s="75">
        <v>44544</v>
      </c>
      <c r="AJ157" s="75"/>
      <c r="AK157" s="75"/>
      <c r="AL157" s="75"/>
      <c r="AM157" s="75"/>
      <c r="AN157" s="75"/>
      <c r="AO157" s="75"/>
      <c r="AP157" s="75"/>
      <c r="AQ157" s="75"/>
      <c r="AR157" s="75">
        <v>3921</v>
      </c>
      <c r="AS157" s="75"/>
      <c r="AT157" s="75"/>
      <c r="AU157" s="75"/>
      <c r="AV157" s="75"/>
      <c r="AW157" s="75"/>
      <c r="AX157" s="75"/>
      <c r="AY157" s="75"/>
      <c r="AZ157" s="75"/>
      <c r="BA157" s="75">
        <f>SUM(H157:AZ157)</f>
        <v>265674</v>
      </c>
      <c r="BB157" s="75"/>
      <c r="BC157" s="75"/>
      <c r="BD157" s="75"/>
      <c r="BE157" s="75"/>
      <c r="BF157" s="75"/>
      <c r="BG157" s="75"/>
      <c r="BH157" s="75"/>
      <c r="BI157" s="75"/>
    </row>
    <row r="158" spans="1:67" x14ac:dyDescent="0.25">
      <c r="A158" s="90"/>
      <c r="B158" s="91"/>
      <c r="C158" s="92"/>
      <c r="D158" s="85" t="s">
        <v>16</v>
      </c>
      <c r="E158" s="86"/>
      <c r="F158" s="86"/>
      <c r="G158" s="87"/>
      <c r="H158" s="75">
        <v>629</v>
      </c>
      <c r="I158" s="75"/>
      <c r="J158" s="75"/>
      <c r="K158" s="75"/>
      <c r="L158" s="75"/>
      <c r="M158" s="75"/>
      <c r="N158" s="75"/>
      <c r="O158" s="75"/>
      <c r="P158" s="75"/>
      <c r="Q158" s="75">
        <v>12858</v>
      </c>
      <c r="R158" s="75"/>
      <c r="S158" s="75"/>
      <c r="T158" s="75"/>
      <c r="U158" s="75"/>
      <c r="V158" s="75"/>
      <c r="W158" s="75"/>
      <c r="X158" s="75"/>
      <c r="Y158" s="75"/>
      <c r="Z158" s="75">
        <v>14767</v>
      </c>
      <c r="AA158" s="75"/>
      <c r="AB158" s="75"/>
      <c r="AC158" s="75"/>
      <c r="AD158" s="75"/>
      <c r="AE158" s="75"/>
      <c r="AF158" s="75"/>
      <c r="AG158" s="75"/>
      <c r="AH158" s="75"/>
      <c r="AI158" s="75">
        <v>2814</v>
      </c>
      <c r="AJ158" s="75"/>
      <c r="AK158" s="75"/>
      <c r="AL158" s="75"/>
      <c r="AM158" s="75"/>
      <c r="AN158" s="75"/>
      <c r="AO158" s="75"/>
      <c r="AP158" s="75"/>
      <c r="AQ158" s="75"/>
      <c r="AR158" s="75">
        <v>314</v>
      </c>
      <c r="AS158" s="75"/>
      <c r="AT158" s="75"/>
      <c r="AU158" s="75"/>
      <c r="AV158" s="75"/>
      <c r="AW158" s="75"/>
      <c r="AX158" s="75"/>
      <c r="AY158" s="75"/>
      <c r="AZ158" s="75"/>
      <c r="BA158" s="75">
        <f t="shared" ref="BA158:BA163" si="12">SUM(H158:AZ158)</f>
        <v>31382</v>
      </c>
      <c r="BB158" s="75"/>
      <c r="BC158" s="75"/>
      <c r="BD158" s="75"/>
      <c r="BE158" s="75"/>
      <c r="BF158" s="75"/>
      <c r="BG158" s="75"/>
      <c r="BH158" s="75"/>
      <c r="BI158" s="75"/>
    </row>
    <row r="159" spans="1:67" x14ac:dyDescent="0.25">
      <c r="A159" s="90"/>
      <c r="B159" s="91"/>
      <c r="C159" s="92"/>
      <c r="D159" s="85" t="s">
        <v>17</v>
      </c>
      <c r="E159" s="86"/>
      <c r="F159" s="86"/>
      <c r="G159" s="87"/>
      <c r="H159" s="75">
        <v>82</v>
      </c>
      <c r="I159" s="75"/>
      <c r="J159" s="75"/>
      <c r="K159" s="75"/>
      <c r="L159" s="75"/>
      <c r="M159" s="75"/>
      <c r="N159" s="75"/>
      <c r="O159" s="75"/>
      <c r="P159" s="75"/>
      <c r="Q159" s="75">
        <v>8845</v>
      </c>
      <c r="R159" s="75"/>
      <c r="S159" s="75"/>
      <c r="T159" s="75"/>
      <c r="U159" s="75"/>
      <c r="V159" s="75"/>
      <c r="W159" s="75"/>
      <c r="X159" s="75"/>
      <c r="Y159" s="75"/>
      <c r="Z159" s="75">
        <v>14703</v>
      </c>
      <c r="AA159" s="75"/>
      <c r="AB159" s="75"/>
      <c r="AC159" s="75"/>
      <c r="AD159" s="75"/>
      <c r="AE159" s="75"/>
      <c r="AF159" s="75"/>
      <c r="AG159" s="75"/>
      <c r="AH159" s="75"/>
      <c r="AI159" s="75">
        <v>4128</v>
      </c>
      <c r="AJ159" s="75"/>
      <c r="AK159" s="75"/>
      <c r="AL159" s="75"/>
      <c r="AM159" s="75"/>
      <c r="AN159" s="75"/>
      <c r="AO159" s="75"/>
      <c r="AP159" s="75"/>
      <c r="AQ159" s="75"/>
      <c r="AR159" s="75">
        <v>1100</v>
      </c>
      <c r="AS159" s="75"/>
      <c r="AT159" s="75"/>
      <c r="AU159" s="75"/>
      <c r="AV159" s="75"/>
      <c r="AW159" s="75"/>
      <c r="AX159" s="75"/>
      <c r="AY159" s="75"/>
      <c r="AZ159" s="75"/>
      <c r="BA159" s="75">
        <f t="shared" si="12"/>
        <v>28858</v>
      </c>
      <c r="BB159" s="75"/>
      <c r="BC159" s="75"/>
      <c r="BD159" s="75"/>
      <c r="BE159" s="75"/>
      <c r="BF159" s="75"/>
      <c r="BG159" s="75"/>
      <c r="BH159" s="75"/>
      <c r="BI159" s="75"/>
    </row>
    <row r="160" spans="1:67" ht="14.25" x14ac:dyDescent="0.25">
      <c r="A160" s="82"/>
      <c r="B160" s="83"/>
      <c r="C160" s="84"/>
      <c r="D160" s="93" t="s">
        <v>18</v>
      </c>
      <c r="E160" s="94"/>
      <c r="F160" s="94"/>
      <c r="G160" s="95"/>
      <c r="H160" s="96">
        <f t="shared" ref="H160" si="13">SUM(H157:P159)</f>
        <v>5903</v>
      </c>
      <c r="I160" s="96"/>
      <c r="J160" s="96"/>
      <c r="K160" s="96"/>
      <c r="L160" s="96"/>
      <c r="M160" s="96"/>
      <c r="N160" s="96"/>
      <c r="O160" s="96"/>
      <c r="P160" s="96"/>
      <c r="Q160" s="96">
        <f t="shared" ref="Q160" si="14">SUM(Q157:Y159)</f>
        <v>119733</v>
      </c>
      <c r="R160" s="96"/>
      <c r="S160" s="96"/>
      <c r="T160" s="96"/>
      <c r="U160" s="96"/>
      <c r="V160" s="96"/>
      <c r="W160" s="96"/>
      <c r="X160" s="96"/>
      <c r="Y160" s="96"/>
      <c r="Z160" s="96">
        <f t="shared" ref="Z160" si="15">SUM(Z157:AH159)</f>
        <v>143457</v>
      </c>
      <c r="AA160" s="96"/>
      <c r="AB160" s="96"/>
      <c r="AC160" s="96"/>
      <c r="AD160" s="96"/>
      <c r="AE160" s="96"/>
      <c r="AF160" s="96"/>
      <c r="AG160" s="96"/>
      <c r="AH160" s="96"/>
      <c r="AI160" s="96">
        <f t="shared" ref="AI160" si="16">SUM(AI157:AQ159)</f>
        <v>51486</v>
      </c>
      <c r="AJ160" s="96"/>
      <c r="AK160" s="96"/>
      <c r="AL160" s="96"/>
      <c r="AM160" s="96"/>
      <c r="AN160" s="96"/>
      <c r="AO160" s="96"/>
      <c r="AP160" s="96"/>
      <c r="AQ160" s="96"/>
      <c r="AR160" s="96">
        <f t="shared" ref="AR160" si="17">SUM(AR157:AZ159)</f>
        <v>5335</v>
      </c>
      <c r="AS160" s="96"/>
      <c r="AT160" s="96"/>
      <c r="AU160" s="96"/>
      <c r="AV160" s="96"/>
      <c r="AW160" s="96"/>
      <c r="AX160" s="96"/>
      <c r="AY160" s="96"/>
      <c r="AZ160" s="96"/>
      <c r="BA160" s="96">
        <f t="shared" ref="BA160" si="18">SUM(BA157:BI159)</f>
        <v>325914</v>
      </c>
      <c r="BB160" s="96"/>
      <c r="BC160" s="96"/>
      <c r="BD160" s="96"/>
      <c r="BE160" s="96"/>
      <c r="BF160" s="96"/>
      <c r="BG160" s="96"/>
      <c r="BH160" s="96"/>
      <c r="BI160" s="96"/>
    </row>
    <row r="161" spans="1:69" x14ac:dyDescent="0.25">
      <c r="A161" s="75">
        <v>2018</v>
      </c>
      <c r="B161" s="75"/>
      <c r="C161" s="75"/>
      <c r="D161" s="85" t="s">
        <v>15</v>
      </c>
      <c r="E161" s="86"/>
      <c r="F161" s="86"/>
      <c r="G161" s="87"/>
      <c r="H161" s="75">
        <v>5669</v>
      </c>
      <c r="I161" s="75"/>
      <c r="J161" s="75"/>
      <c r="K161" s="75"/>
      <c r="L161" s="75"/>
      <c r="M161" s="75"/>
      <c r="N161" s="75"/>
      <c r="O161" s="75"/>
      <c r="P161" s="75"/>
      <c r="Q161" s="75">
        <v>99078</v>
      </c>
      <c r="R161" s="75"/>
      <c r="S161" s="75"/>
      <c r="T161" s="75"/>
      <c r="U161" s="75"/>
      <c r="V161" s="75"/>
      <c r="W161" s="75"/>
      <c r="X161" s="75"/>
      <c r="Y161" s="75"/>
      <c r="Z161" s="75">
        <v>119947</v>
      </c>
      <c r="AA161" s="75"/>
      <c r="AB161" s="75"/>
      <c r="AC161" s="75"/>
      <c r="AD161" s="75"/>
      <c r="AE161" s="75"/>
      <c r="AF161" s="75"/>
      <c r="AG161" s="75"/>
      <c r="AH161" s="75"/>
      <c r="AI161" s="75">
        <v>45338</v>
      </c>
      <c r="AJ161" s="75"/>
      <c r="AK161" s="75"/>
      <c r="AL161" s="75"/>
      <c r="AM161" s="75"/>
      <c r="AN161" s="75"/>
      <c r="AO161" s="75"/>
      <c r="AP161" s="75"/>
      <c r="AQ161" s="75"/>
      <c r="AR161" s="75">
        <v>3060</v>
      </c>
      <c r="AS161" s="75"/>
      <c r="AT161" s="75"/>
      <c r="AU161" s="75"/>
      <c r="AV161" s="75"/>
      <c r="AW161" s="75"/>
      <c r="AX161" s="75"/>
      <c r="AY161" s="75"/>
      <c r="AZ161" s="75"/>
      <c r="BA161" s="75">
        <f t="shared" si="12"/>
        <v>273092</v>
      </c>
      <c r="BB161" s="75"/>
      <c r="BC161" s="75"/>
      <c r="BD161" s="75"/>
      <c r="BE161" s="75"/>
      <c r="BF161" s="75"/>
      <c r="BG161" s="75"/>
      <c r="BH161" s="75"/>
      <c r="BI161" s="75"/>
    </row>
    <row r="162" spans="1:69" x14ac:dyDescent="0.25">
      <c r="A162" s="75"/>
      <c r="B162" s="75"/>
      <c r="C162" s="75"/>
      <c r="D162" s="85" t="s">
        <v>16</v>
      </c>
      <c r="E162" s="86"/>
      <c r="F162" s="86"/>
      <c r="G162" s="87"/>
      <c r="H162" s="75">
        <v>737</v>
      </c>
      <c r="I162" s="75"/>
      <c r="J162" s="75"/>
      <c r="K162" s="75"/>
      <c r="L162" s="75"/>
      <c r="M162" s="75"/>
      <c r="N162" s="75"/>
      <c r="O162" s="75"/>
      <c r="P162" s="75"/>
      <c r="Q162" s="75">
        <v>13147</v>
      </c>
      <c r="R162" s="75"/>
      <c r="S162" s="75"/>
      <c r="T162" s="75"/>
      <c r="U162" s="75"/>
      <c r="V162" s="75"/>
      <c r="W162" s="75"/>
      <c r="X162" s="75"/>
      <c r="Y162" s="75"/>
      <c r="Z162" s="75">
        <v>15911</v>
      </c>
      <c r="AA162" s="75"/>
      <c r="AB162" s="75"/>
      <c r="AC162" s="75"/>
      <c r="AD162" s="75"/>
      <c r="AE162" s="75"/>
      <c r="AF162" s="75"/>
      <c r="AG162" s="75"/>
      <c r="AH162" s="75"/>
      <c r="AI162" s="75">
        <v>2604</v>
      </c>
      <c r="AJ162" s="75"/>
      <c r="AK162" s="75"/>
      <c r="AL162" s="75"/>
      <c r="AM162" s="75"/>
      <c r="AN162" s="75"/>
      <c r="AO162" s="75"/>
      <c r="AP162" s="75"/>
      <c r="AQ162" s="75"/>
      <c r="AR162" s="75">
        <v>278</v>
      </c>
      <c r="AS162" s="75"/>
      <c r="AT162" s="75"/>
      <c r="AU162" s="75"/>
      <c r="AV162" s="75"/>
      <c r="AW162" s="75"/>
      <c r="AX162" s="75"/>
      <c r="AY162" s="75"/>
      <c r="AZ162" s="75"/>
      <c r="BA162" s="75">
        <f t="shared" si="12"/>
        <v>32677</v>
      </c>
      <c r="BB162" s="75"/>
      <c r="BC162" s="75"/>
      <c r="BD162" s="75"/>
      <c r="BE162" s="75"/>
      <c r="BF162" s="75"/>
      <c r="BG162" s="75"/>
      <c r="BH162" s="75"/>
      <c r="BI162" s="75"/>
    </row>
    <row r="163" spans="1:69" x14ac:dyDescent="0.25">
      <c r="A163" s="75"/>
      <c r="B163" s="75"/>
      <c r="C163" s="75"/>
      <c r="D163" s="85" t="s">
        <v>17</v>
      </c>
      <c r="E163" s="86"/>
      <c r="F163" s="86"/>
      <c r="G163" s="87"/>
      <c r="H163" s="75">
        <v>0</v>
      </c>
      <c r="I163" s="75"/>
      <c r="J163" s="75"/>
      <c r="K163" s="75"/>
      <c r="L163" s="75"/>
      <c r="M163" s="75"/>
      <c r="N163" s="75"/>
      <c r="O163" s="75"/>
      <c r="P163" s="75"/>
      <c r="Q163" s="75">
        <v>6150</v>
      </c>
      <c r="R163" s="75"/>
      <c r="S163" s="75"/>
      <c r="T163" s="75"/>
      <c r="U163" s="75"/>
      <c r="V163" s="75"/>
      <c r="W163" s="75"/>
      <c r="X163" s="75"/>
      <c r="Y163" s="75"/>
      <c r="Z163" s="75">
        <v>10340</v>
      </c>
      <c r="AA163" s="75"/>
      <c r="AB163" s="75"/>
      <c r="AC163" s="75"/>
      <c r="AD163" s="75"/>
      <c r="AE163" s="75"/>
      <c r="AF163" s="75"/>
      <c r="AG163" s="75"/>
      <c r="AH163" s="75"/>
      <c r="AI163" s="75">
        <v>2828</v>
      </c>
      <c r="AJ163" s="75"/>
      <c r="AK163" s="75"/>
      <c r="AL163" s="75"/>
      <c r="AM163" s="75"/>
      <c r="AN163" s="75"/>
      <c r="AO163" s="75"/>
      <c r="AP163" s="75"/>
      <c r="AQ163" s="75"/>
      <c r="AR163" s="75">
        <v>745</v>
      </c>
      <c r="AS163" s="75"/>
      <c r="AT163" s="75"/>
      <c r="AU163" s="75"/>
      <c r="AV163" s="75"/>
      <c r="AW163" s="75"/>
      <c r="AX163" s="75"/>
      <c r="AY163" s="75"/>
      <c r="AZ163" s="75"/>
      <c r="BA163" s="75">
        <f t="shared" si="12"/>
        <v>20063</v>
      </c>
      <c r="BB163" s="75"/>
      <c r="BC163" s="75"/>
      <c r="BD163" s="75"/>
      <c r="BE163" s="75"/>
      <c r="BF163" s="75"/>
      <c r="BG163" s="75"/>
      <c r="BH163" s="75"/>
      <c r="BI163" s="75"/>
    </row>
    <row r="164" spans="1:69" ht="14.25" x14ac:dyDescent="0.25">
      <c r="A164" s="75"/>
      <c r="B164" s="75"/>
      <c r="C164" s="75"/>
      <c r="D164" s="93" t="s">
        <v>18</v>
      </c>
      <c r="E164" s="94"/>
      <c r="F164" s="94"/>
      <c r="G164" s="95"/>
      <c r="H164" s="96">
        <f t="shared" ref="H164" si="19">SUM(H161:P163)</f>
        <v>6406</v>
      </c>
      <c r="I164" s="96"/>
      <c r="J164" s="96"/>
      <c r="K164" s="96"/>
      <c r="L164" s="96"/>
      <c r="M164" s="96"/>
      <c r="N164" s="96"/>
      <c r="O164" s="96"/>
      <c r="P164" s="96"/>
      <c r="Q164" s="96">
        <f t="shared" ref="Q164" si="20">SUM(Q161:Y163)</f>
        <v>118375</v>
      </c>
      <c r="R164" s="96"/>
      <c r="S164" s="96"/>
      <c r="T164" s="96"/>
      <c r="U164" s="96"/>
      <c r="V164" s="96"/>
      <c r="W164" s="96"/>
      <c r="X164" s="96"/>
      <c r="Y164" s="96"/>
      <c r="Z164" s="96">
        <f t="shared" ref="Z164" si="21">SUM(Z161:AH163)</f>
        <v>146198</v>
      </c>
      <c r="AA164" s="96"/>
      <c r="AB164" s="96"/>
      <c r="AC164" s="96"/>
      <c r="AD164" s="96"/>
      <c r="AE164" s="96"/>
      <c r="AF164" s="96"/>
      <c r="AG164" s="96"/>
      <c r="AH164" s="96"/>
      <c r="AI164" s="96">
        <f t="shared" ref="AI164" si="22">SUM(AI161:AQ163)</f>
        <v>50770</v>
      </c>
      <c r="AJ164" s="96"/>
      <c r="AK164" s="96"/>
      <c r="AL164" s="96"/>
      <c r="AM164" s="96"/>
      <c r="AN164" s="96"/>
      <c r="AO164" s="96"/>
      <c r="AP164" s="96"/>
      <c r="AQ164" s="96"/>
      <c r="AR164" s="96">
        <f t="shared" ref="AR164" si="23">SUM(AR161:AZ163)</f>
        <v>4083</v>
      </c>
      <c r="AS164" s="96"/>
      <c r="AT164" s="96"/>
      <c r="AU164" s="96"/>
      <c r="AV164" s="96"/>
      <c r="AW164" s="96"/>
      <c r="AX164" s="96"/>
      <c r="AY164" s="96"/>
      <c r="AZ164" s="96"/>
      <c r="BA164" s="96">
        <f t="shared" ref="BA164" si="24">SUM(BA161:BI163)</f>
        <v>325832</v>
      </c>
      <c r="BB164" s="96"/>
      <c r="BC164" s="96"/>
      <c r="BD164" s="96"/>
      <c r="BE164" s="96"/>
      <c r="BF164" s="96"/>
      <c r="BG164" s="96"/>
      <c r="BH164" s="96"/>
      <c r="BI164" s="96"/>
    </row>
    <row r="166" spans="1:69" ht="27" x14ac:dyDescent="0.25">
      <c r="BK166" s="97"/>
      <c r="BL166" s="18" t="s">
        <v>80</v>
      </c>
      <c r="BM166" s="18" t="s">
        <v>81</v>
      </c>
      <c r="BN166" s="18" t="s">
        <v>82</v>
      </c>
      <c r="BO166" s="18" t="s">
        <v>83</v>
      </c>
      <c r="BP166" s="18" t="s">
        <v>84</v>
      </c>
      <c r="BQ166" s="98"/>
    </row>
    <row r="167" spans="1:69" ht="15" x14ac:dyDescent="0.25">
      <c r="BK167" s="97">
        <v>2016</v>
      </c>
      <c r="BL167" s="99">
        <v>6414</v>
      </c>
      <c r="BM167" s="99">
        <v>101853</v>
      </c>
      <c r="BN167" s="99">
        <v>126641</v>
      </c>
      <c r="BO167" s="99">
        <v>50577</v>
      </c>
      <c r="BP167" s="99">
        <v>6407</v>
      </c>
      <c r="BQ167" s="98">
        <f>SUM(BL167:BP167)</f>
        <v>291892</v>
      </c>
    </row>
    <row r="168" spans="1:69" ht="15" x14ac:dyDescent="0.25">
      <c r="BK168" s="97">
        <v>2017</v>
      </c>
      <c r="BL168" s="99">
        <v>5903</v>
      </c>
      <c r="BM168" s="99">
        <v>119733</v>
      </c>
      <c r="BN168" s="99">
        <v>143457</v>
      </c>
      <c r="BO168" s="99">
        <v>51486</v>
      </c>
      <c r="BP168" s="99">
        <v>5335</v>
      </c>
      <c r="BQ168" s="98">
        <f>SUM(BL168:BP168)</f>
        <v>325914</v>
      </c>
    </row>
    <row r="169" spans="1:69" ht="15" x14ac:dyDescent="0.25">
      <c r="BK169" s="97">
        <v>2018</v>
      </c>
      <c r="BL169" s="99">
        <v>6406</v>
      </c>
      <c r="BM169" s="99">
        <v>118375</v>
      </c>
      <c r="BN169" s="99">
        <v>146198</v>
      </c>
      <c r="BO169" s="99">
        <v>50770</v>
      </c>
      <c r="BP169" s="99">
        <v>4083</v>
      </c>
      <c r="BQ169" s="98">
        <f>SUM(BL169:BP169)</f>
        <v>325832</v>
      </c>
    </row>
    <row r="171" spans="1:69" x14ac:dyDescent="0.25">
      <c r="BK171" s="100"/>
      <c r="BL171" s="35"/>
      <c r="BM171" s="35"/>
      <c r="BN171" s="35"/>
      <c r="BO171" s="35"/>
      <c r="BP171" s="35"/>
    </row>
    <row r="172" spans="1:69" ht="14.25" x14ac:dyDescent="0.25">
      <c r="BK172" s="101"/>
      <c r="BL172" s="102"/>
      <c r="BM172" s="102"/>
      <c r="BN172" s="102"/>
      <c r="BO172" s="102"/>
      <c r="BP172" s="102"/>
    </row>
    <row r="173" spans="1:69" ht="14.25" x14ac:dyDescent="0.25">
      <c r="BK173" s="101"/>
      <c r="BL173" s="102"/>
      <c r="BM173" s="102"/>
      <c r="BN173" s="102"/>
      <c r="BO173" s="102"/>
      <c r="BP173" s="102"/>
    </row>
    <row r="174" spans="1:69" ht="27" x14ac:dyDescent="0.25">
      <c r="BK174" s="97"/>
      <c r="BL174" s="18" t="s">
        <v>80</v>
      </c>
      <c r="BM174" s="18" t="s">
        <v>81</v>
      </c>
      <c r="BN174" s="18" t="s">
        <v>82</v>
      </c>
      <c r="BO174" s="18" t="s">
        <v>83</v>
      </c>
      <c r="BP174" s="18" t="s">
        <v>84</v>
      </c>
    </row>
    <row r="175" spans="1:69" ht="14.25" x14ac:dyDescent="0.25">
      <c r="BK175" s="103">
        <v>2016</v>
      </c>
      <c r="BL175" s="104">
        <f>BL167/291892*100</f>
        <v>2.1973880750414536</v>
      </c>
      <c r="BM175" s="104">
        <f>BM167/291892*100</f>
        <v>34.89407040960355</v>
      </c>
      <c r="BN175" s="104">
        <f>BN167/291892*100</f>
        <v>43.38625244953613</v>
      </c>
      <c r="BO175" s="104">
        <f>BO167/291892*100</f>
        <v>17.327299138037354</v>
      </c>
      <c r="BP175" s="104">
        <f>BP167/291892*100</f>
        <v>2.1949899277815081</v>
      </c>
    </row>
    <row r="176" spans="1:69" ht="14.25" x14ac:dyDescent="0.3">
      <c r="BK176" s="103">
        <v>2017</v>
      </c>
      <c r="BL176" s="104">
        <f>BL168/325914*100</f>
        <v>1.811214001239591</v>
      </c>
      <c r="BM176" s="104">
        <f>BM168/325914*100</f>
        <v>36.737605626024042</v>
      </c>
      <c r="BN176" s="104">
        <f>BN168/325914*100</f>
        <v>44.016826524788748</v>
      </c>
      <c r="BO176" s="104">
        <f>BO168/325914*100</f>
        <v>15.797418951011617</v>
      </c>
      <c r="BP176" s="104">
        <f>BP168/325914*100</f>
        <v>1.6369348969360016</v>
      </c>
      <c r="BQ176" s="105">
        <v>325914</v>
      </c>
    </row>
    <row r="177" spans="1:69" ht="14.25" x14ac:dyDescent="0.3">
      <c r="BK177" s="103">
        <v>2018</v>
      </c>
      <c r="BL177" s="104">
        <f>BL169/325832*100</f>
        <v>1.9660438508188267</v>
      </c>
      <c r="BM177" s="104">
        <f>BM169/325832*100</f>
        <v>36.330071938913306</v>
      </c>
      <c r="BN177" s="104">
        <f>BN169/325832*100</f>
        <v>44.869135014363231</v>
      </c>
      <c r="BO177" s="104">
        <f>BO169/325832*100</f>
        <v>15.581649438974686</v>
      </c>
      <c r="BP177" s="104">
        <f>BP169/325832*100</f>
        <v>1.2530997569299516</v>
      </c>
      <c r="BQ177" s="105">
        <v>325832</v>
      </c>
    </row>
    <row r="182" spans="1:69" ht="9.75" customHeight="1" x14ac:dyDescent="0.25"/>
    <row r="183" spans="1:69" hidden="1" x14ac:dyDescent="0.25">
      <c r="AF183" s="8" t="s">
        <v>85</v>
      </c>
    </row>
    <row r="184" spans="1:69" hidden="1" x14ac:dyDescent="0.25">
      <c r="AF184" s="8"/>
      <c r="BC184" s="7" t="s">
        <v>86</v>
      </c>
    </row>
    <row r="185" spans="1:69" hidden="1" x14ac:dyDescent="0.25">
      <c r="A185" s="19" t="s">
        <v>4</v>
      </c>
      <c r="B185" s="19"/>
      <c r="C185" s="19"/>
      <c r="D185" s="19" t="s">
        <v>87</v>
      </c>
      <c r="E185" s="19"/>
      <c r="F185" s="19"/>
      <c r="G185" s="19"/>
      <c r="H185" s="19"/>
      <c r="I185" s="19"/>
      <c r="J185" s="19"/>
      <c r="K185" s="19"/>
      <c r="L185" s="19"/>
      <c r="M185" s="13" t="s">
        <v>88</v>
      </c>
      <c r="N185" s="13"/>
      <c r="O185" s="13"/>
      <c r="P185" s="106" t="s">
        <v>89</v>
      </c>
      <c r="Q185" s="106"/>
      <c r="R185" s="106"/>
      <c r="S185" s="106"/>
      <c r="T185" s="106"/>
      <c r="U185" s="106" t="s">
        <v>90</v>
      </c>
      <c r="V185" s="106"/>
      <c r="W185" s="106"/>
      <c r="X185" s="106"/>
      <c r="Y185" s="106"/>
      <c r="Z185" s="106" t="s">
        <v>91</v>
      </c>
      <c r="AA185" s="106"/>
      <c r="AB185" s="106"/>
      <c r="AC185" s="106"/>
      <c r="AD185" s="106"/>
      <c r="AE185" s="106" t="s">
        <v>92</v>
      </c>
      <c r="AF185" s="106"/>
      <c r="AG185" s="106"/>
      <c r="AH185" s="106"/>
      <c r="AI185" s="106"/>
      <c r="AJ185" s="106" t="s">
        <v>93</v>
      </c>
      <c r="AK185" s="106"/>
      <c r="AL185" s="106"/>
      <c r="AM185" s="106"/>
      <c r="AN185" s="106"/>
      <c r="AO185" s="107" t="s">
        <v>94</v>
      </c>
      <c r="AP185" s="107"/>
      <c r="AQ185" s="107"/>
      <c r="AR185" s="107"/>
      <c r="AS185" s="107"/>
      <c r="AT185" s="106" t="s">
        <v>95</v>
      </c>
      <c r="AU185" s="106"/>
      <c r="AV185" s="106"/>
      <c r="AW185" s="106"/>
      <c r="AX185" s="106"/>
      <c r="AY185" s="106" t="s">
        <v>96</v>
      </c>
      <c r="AZ185" s="106"/>
      <c r="BA185" s="106"/>
      <c r="BB185" s="106"/>
      <c r="BC185" s="106"/>
      <c r="BD185" s="106" t="s">
        <v>18</v>
      </c>
      <c r="BE185" s="106"/>
      <c r="BF185" s="106"/>
      <c r="BG185" s="106"/>
      <c r="BH185" s="106"/>
      <c r="BI185" s="106"/>
    </row>
    <row r="186" spans="1:69" hidden="1" x14ac:dyDescent="0.25">
      <c r="A186" s="19">
        <v>2016</v>
      </c>
      <c r="B186" s="19"/>
      <c r="C186" s="19"/>
      <c r="D186" s="78" t="s">
        <v>97</v>
      </c>
      <c r="E186" s="78"/>
      <c r="F186" s="78"/>
      <c r="G186" s="78"/>
      <c r="H186" s="78"/>
      <c r="I186" s="78"/>
      <c r="J186" s="78"/>
      <c r="K186" s="78"/>
      <c r="L186" s="78"/>
      <c r="M186" s="13" t="s">
        <v>15</v>
      </c>
      <c r="N186" s="13"/>
      <c r="O186" s="13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7"/>
      <c r="AP186" s="107"/>
      <c r="AQ186" s="107"/>
      <c r="AR186" s="107"/>
      <c r="AS186" s="107"/>
      <c r="AT186" s="106"/>
      <c r="AU186" s="106"/>
      <c r="AV186" s="106"/>
      <c r="AW186" s="106"/>
      <c r="AX186" s="106"/>
      <c r="AY186" s="106"/>
      <c r="AZ186" s="106"/>
      <c r="BA186" s="106"/>
      <c r="BB186" s="106"/>
      <c r="BC186" s="106"/>
      <c r="BD186" s="106">
        <f>SUM(P186:BC186)</f>
        <v>0</v>
      </c>
      <c r="BE186" s="106"/>
      <c r="BF186" s="106"/>
      <c r="BG186" s="106"/>
      <c r="BH186" s="106"/>
      <c r="BI186" s="106"/>
    </row>
    <row r="187" spans="1:69" hidden="1" x14ac:dyDescent="0.25">
      <c r="A187" s="19"/>
      <c r="B187" s="19"/>
      <c r="C187" s="19"/>
      <c r="D187" s="78"/>
      <c r="E187" s="78"/>
      <c r="F187" s="78"/>
      <c r="G187" s="78"/>
      <c r="H187" s="78"/>
      <c r="I187" s="78"/>
      <c r="J187" s="78"/>
      <c r="K187" s="78"/>
      <c r="L187" s="78"/>
      <c r="M187" s="13" t="s">
        <v>16</v>
      </c>
      <c r="N187" s="13"/>
      <c r="O187" s="13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  <c r="AN187" s="106"/>
      <c r="AO187" s="107"/>
      <c r="AP187" s="107"/>
      <c r="AQ187" s="107"/>
      <c r="AR187" s="107"/>
      <c r="AS187" s="107"/>
      <c r="AT187" s="106"/>
      <c r="AU187" s="106"/>
      <c r="AV187" s="106"/>
      <c r="AW187" s="106"/>
      <c r="AX187" s="106"/>
      <c r="AY187" s="106"/>
      <c r="AZ187" s="106"/>
      <c r="BA187" s="106"/>
      <c r="BB187" s="106"/>
      <c r="BC187" s="106"/>
      <c r="BD187" s="106">
        <f>SUM(P187:BC187)</f>
        <v>0</v>
      </c>
      <c r="BE187" s="106"/>
      <c r="BF187" s="106"/>
      <c r="BG187" s="106"/>
      <c r="BH187" s="106"/>
      <c r="BI187" s="106"/>
    </row>
    <row r="188" spans="1:69" hidden="1" x14ac:dyDescent="0.25">
      <c r="A188" s="19"/>
      <c r="B188" s="19"/>
      <c r="C188" s="19"/>
      <c r="D188" s="78"/>
      <c r="E188" s="78"/>
      <c r="F188" s="78"/>
      <c r="G188" s="78"/>
      <c r="H188" s="78"/>
      <c r="I188" s="78"/>
      <c r="J188" s="78"/>
      <c r="K188" s="78"/>
      <c r="L188" s="78"/>
      <c r="M188" s="13" t="s">
        <v>17</v>
      </c>
      <c r="N188" s="13"/>
      <c r="O188" s="13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75"/>
      <c r="AP188" s="75"/>
      <c r="AQ188" s="75"/>
      <c r="AR188" s="75"/>
      <c r="AS188" s="75"/>
      <c r="AT188" s="106"/>
      <c r="AU188" s="106"/>
      <c r="AV188" s="106"/>
      <c r="AW188" s="106"/>
      <c r="AX188" s="106"/>
      <c r="AY188" s="106"/>
      <c r="AZ188" s="106"/>
      <c r="BA188" s="106"/>
      <c r="BB188" s="106"/>
      <c r="BC188" s="106"/>
      <c r="BD188" s="106">
        <f>SUM(P188:BC188)</f>
        <v>0</v>
      </c>
      <c r="BE188" s="106"/>
      <c r="BF188" s="106"/>
      <c r="BG188" s="106"/>
      <c r="BH188" s="106"/>
      <c r="BI188" s="106"/>
    </row>
    <row r="189" spans="1:69" ht="14.25" hidden="1" x14ac:dyDescent="0.25">
      <c r="A189" s="19"/>
      <c r="B189" s="19"/>
      <c r="C189" s="19"/>
      <c r="D189" s="108" t="s">
        <v>18</v>
      </c>
      <c r="E189" s="108"/>
      <c r="F189" s="108"/>
      <c r="G189" s="108"/>
      <c r="H189" s="108"/>
      <c r="I189" s="108"/>
      <c r="J189" s="108"/>
      <c r="K189" s="108"/>
      <c r="L189" s="108"/>
      <c r="M189" s="13"/>
      <c r="N189" s="13"/>
      <c r="O189" s="13"/>
      <c r="P189" s="109">
        <f>SUM(P186:T188)</f>
        <v>0</v>
      </c>
      <c r="Q189" s="109"/>
      <c r="R189" s="109"/>
      <c r="S189" s="109"/>
      <c r="T189" s="109"/>
      <c r="U189" s="109">
        <f>SUM(U186:Y188)</f>
        <v>0</v>
      </c>
      <c r="V189" s="109"/>
      <c r="W189" s="109"/>
      <c r="X189" s="109"/>
      <c r="Y189" s="109"/>
      <c r="Z189" s="109">
        <f>SUM(Z186:AD188)</f>
        <v>0</v>
      </c>
      <c r="AA189" s="109"/>
      <c r="AB189" s="109"/>
      <c r="AC189" s="109"/>
      <c r="AD189" s="109"/>
      <c r="AE189" s="109">
        <f>SUM(AE186:AI188)</f>
        <v>0</v>
      </c>
      <c r="AF189" s="109"/>
      <c r="AG189" s="109"/>
      <c r="AH189" s="109"/>
      <c r="AI189" s="109"/>
      <c r="AJ189" s="109">
        <f>SUM(AJ186:AN188)</f>
        <v>0</v>
      </c>
      <c r="AK189" s="109"/>
      <c r="AL189" s="109"/>
      <c r="AM189" s="109"/>
      <c r="AN189" s="109"/>
      <c r="AO189" s="109">
        <f>SUM(AO186:AS188)</f>
        <v>0</v>
      </c>
      <c r="AP189" s="109"/>
      <c r="AQ189" s="109"/>
      <c r="AR189" s="109"/>
      <c r="AS189" s="109"/>
      <c r="AT189" s="109">
        <f>SUM(AT186:AX188)</f>
        <v>0</v>
      </c>
      <c r="AU189" s="109"/>
      <c r="AV189" s="109"/>
      <c r="AW189" s="109"/>
      <c r="AX189" s="109"/>
      <c r="AY189" s="109">
        <f>SUM(AY186:BC188)</f>
        <v>0</v>
      </c>
      <c r="AZ189" s="109"/>
      <c r="BA189" s="109"/>
      <c r="BB189" s="109"/>
      <c r="BC189" s="109"/>
      <c r="BD189" s="109">
        <f>SUM(BD186:BI188)</f>
        <v>0</v>
      </c>
      <c r="BE189" s="109"/>
      <c r="BF189" s="109"/>
      <c r="BG189" s="109"/>
      <c r="BH189" s="109"/>
      <c r="BI189" s="109"/>
    </row>
    <row r="190" spans="1:69" hidden="1" x14ac:dyDescent="0.25">
      <c r="A190" s="19"/>
      <c r="B190" s="19"/>
      <c r="C190" s="19"/>
      <c r="D190" s="78" t="s">
        <v>98</v>
      </c>
      <c r="E190" s="78"/>
      <c r="F190" s="78"/>
      <c r="G190" s="78"/>
      <c r="H190" s="78"/>
      <c r="I190" s="78"/>
      <c r="J190" s="78"/>
      <c r="K190" s="78"/>
      <c r="L190" s="78"/>
      <c r="M190" s="13" t="s">
        <v>15</v>
      </c>
      <c r="N190" s="13"/>
      <c r="O190" s="13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7"/>
      <c r="AP190" s="107"/>
      <c r="AQ190" s="107"/>
      <c r="AR190" s="107"/>
      <c r="AS190" s="107"/>
      <c r="AT190" s="106"/>
      <c r="AU190" s="106"/>
      <c r="AV190" s="106"/>
      <c r="AW190" s="106"/>
      <c r="AX190" s="106"/>
      <c r="AY190" s="106"/>
      <c r="AZ190" s="106"/>
      <c r="BA190" s="106"/>
      <c r="BB190" s="106"/>
      <c r="BC190" s="106"/>
      <c r="BD190" s="106">
        <f>SUM(P190:BC190)</f>
        <v>0</v>
      </c>
      <c r="BE190" s="106"/>
      <c r="BF190" s="106"/>
      <c r="BG190" s="106"/>
      <c r="BH190" s="106"/>
      <c r="BI190" s="106"/>
    </row>
    <row r="191" spans="1:69" hidden="1" x14ac:dyDescent="0.25">
      <c r="A191" s="19"/>
      <c r="B191" s="19"/>
      <c r="C191" s="19"/>
      <c r="D191" s="78"/>
      <c r="E191" s="78"/>
      <c r="F191" s="78"/>
      <c r="G191" s="78"/>
      <c r="H191" s="78"/>
      <c r="I191" s="78"/>
      <c r="J191" s="78"/>
      <c r="K191" s="78"/>
      <c r="L191" s="78"/>
      <c r="M191" s="13" t="s">
        <v>16</v>
      </c>
      <c r="N191" s="13"/>
      <c r="O191" s="13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7"/>
      <c r="AP191" s="107"/>
      <c r="AQ191" s="107"/>
      <c r="AR191" s="107"/>
      <c r="AS191" s="107"/>
      <c r="AT191" s="106"/>
      <c r="AU191" s="106"/>
      <c r="AV191" s="106"/>
      <c r="AW191" s="106"/>
      <c r="AX191" s="106"/>
      <c r="AY191" s="106"/>
      <c r="AZ191" s="106"/>
      <c r="BA191" s="106"/>
      <c r="BB191" s="106"/>
      <c r="BC191" s="106"/>
      <c r="BD191" s="106">
        <f>SUM(P191:BC191)</f>
        <v>0</v>
      </c>
      <c r="BE191" s="106"/>
      <c r="BF191" s="106"/>
      <c r="BG191" s="106"/>
      <c r="BH191" s="106"/>
      <c r="BI191" s="106"/>
    </row>
    <row r="192" spans="1:69" hidden="1" x14ac:dyDescent="0.25">
      <c r="A192" s="19"/>
      <c r="B192" s="19"/>
      <c r="C192" s="19"/>
      <c r="D192" s="78"/>
      <c r="E192" s="78"/>
      <c r="F192" s="78"/>
      <c r="G192" s="78"/>
      <c r="H192" s="78"/>
      <c r="I192" s="78"/>
      <c r="J192" s="78"/>
      <c r="K192" s="78"/>
      <c r="L192" s="78"/>
      <c r="M192" s="13" t="s">
        <v>17</v>
      </c>
      <c r="N192" s="13"/>
      <c r="O192" s="13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7"/>
      <c r="AP192" s="107"/>
      <c r="AQ192" s="107"/>
      <c r="AR192" s="107"/>
      <c r="AS192" s="107"/>
      <c r="AT192" s="106"/>
      <c r="AU192" s="106"/>
      <c r="AV192" s="106"/>
      <c r="AW192" s="106"/>
      <c r="AX192" s="106"/>
      <c r="AY192" s="106"/>
      <c r="AZ192" s="106"/>
      <c r="BA192" s="106"/>
      <c r="BB192" s="106"/>
      <c r="BC192" s="106"/>
      <c r="BD192" s="106">
        <f>SUM(P192:BC192)</f>
        <v>0</v>
      </c>
      <c r="BE192" s="106"/>
      <c r="BF192" s="106"/>
      <c r="BG192" s="106"/>
      <c r="BH192" s="106"/>
      <c r="BI192" s="106"/>
    </row>
    <row r="193" spans="1:61" ht="14.25" hidden="1" x14ac:dyDescent="0.25">
      <c r="A193" s="19"/>
      <c r="B193" s="19"/>
      <c r="C193" s="19"/>
      <c r="D193" s="108" t="s">
        <v>18</v>
      </c>
      <c r="E193" s="108"/>
      <c r="F193" s="108"/>
      <c r="G193" s="108"/>
      <c r="H193" s="108"/>
      <c r="I193" s="108"/>
      <c r="J193" s="108"/>
      <c r="K193" s="108"/>
      <c r="L193" s="108"/>
      <c r="M193" s="13"/>
      <c r="N193" s="13"/>
      <c r="O193" s="13"/>
      <c r="P193" s="109">
        <f>SUM(P190:T192)</f>
        <v>0</v>
      </c>
      <c r="Q193" s="109"/>
      <c r="R193" s="109"/>
      <c r="S193" s="109"/>
      <c r="T193" s="109"/>
      <c r="U193" s="109">
        <f>SUM(U190:Y192)</f>
        <v>0</v>
      </c>
      <c r="V193" s="109"/>
      <c r="W193" s="109"/>
      <c r="X193" s="109"/>
      <c r="Y193" s="109"/>
      <c r="Z193" s="109">
        <f>SUM(Z190:AD192)</f>
        <v>0</v>
      </c>
      <c r="AA193" s="109"/>
      <c r="AB193" s="109"/>
      <c r="AC193" s="109"/>
      <c r="AD193" s="109"/>
      <c r="AE193" s="109">
        <f>SUM(AE190:AI192)</f>
        <v>0</v>
      </c>
      <c r="AF193" s="109"/>
      <c r="AG193" s="109"/>
      <c r="AH193" s="109"/>
      <c r="AI193" s="109"/>
      <c r="AJ193" s="109">
        <f>SUM(AJ190:AN192)</f>
        <v>0</v>
      </c>
      <c r="AK193" s="109"/>
      <c r="AL193" s="109"/>
      <c r="AM193" s="109"/>
      <c r="AN193" s="109"/>
      <c r="AO193" s="109">
        <f>SUM(AO190:AS192)</f>
        <v>0</v>
      </c>
      <c r="AP193" s="109"/>
      <c r="AQ193" s="109"/>
      <c r="AR193" s="109"/>
      <c r="AS193" s="109"/>
      <c r="AT193" s="109">
        <f>SUM(AT190:AX192)</f>
        <v>0</v>
      </c>
      <c r="AU193" s="109"/>
      <c r="AV193" s="109"/>
      <c r="AW193" s="109"/>
      <c r="AX193" s="109"/>
      <c r="AY193" s="109">
        <f>SUM(AY190:BC192)</f>
        <v>0</v>
      </c>
      <c r="AZ193" s="109"/>
      <c r="BA193" s="109"/>
      <c r="BB193" s="109"/>
      <c r="BC193" s="109"/>
      <c r="BD193" s="109">
        <f>SUM(BD190:BI192)</f>
        <v>0</v>
      </c>
      <c r="BE193" s="109"/>
      <c r="BF193" s="109"/>
      <c r="BG193" s="109"/>
      <c r="BH193" s="109"/>
      <c r="BI193" s="109"/>
    </row>
    <row r="194" spans="1:61" hidden="1" x14ac:dyDescent="0.25">
      <c r="A194" s="19"/>
      <c r="B194" s="19"/>
      <c r="C194" s="19"/>
      <c r="D194" s="78" t="s">
        <v>99</v>
      </c>
      <c r="E194" s="78"/>
      <c r="F194" s="78"/>
      <c r="G194" s="78"/>
      <c r="H194" s="78"/>
      <c r="I194" s="78"/>
      <c r="J194" s="78"/>
      <c r="K194" s="78"/>
      <c r="L194" s="78"/>
      <c r="M194" s="13" t="s">
        <v>15</v>
      </c>
      <c r="N194" s="13"/>
      <c r="O194" s="13"/>
      <c r="P194" s="110">
        <f>P190/450057*100</f>
        <v>0</v>
      </c>
      <c r="Q194" s="110"/>
      <c r="R194" s="110"/>
      <c r="S194" s="110"/>
      <c r="T194" s="110"/>
      <c r="U194" s="110">
        <f>U190/450057*100</f>
        <v>0</v>
      </c>
      <c r="V194" s="110"/>
      <c r="W194" s="110"/>
      <c r="X194" s="110"/>
      <c r="Y194" s="110"/>
      <c r="Z194" s="110">
        <f>Z190/450057*100</f>
        <v>0</v>
      </c>
      <c r="AA194" s="110"/>
      <c r="AB194" s="110"/>
      <c r="AC194" s="110"/>
      <c r="AD194" s="110"/>
      <c r="AE194" s="110">
        <f>AE190/450057*100</f>
        <v>0</v>
      </c>
      <c r="AF194" s="110"/>
      <c r="AG194" s="110"/>
      <c r="AH194" s="110"/>
      <c r="AI194" s="110"/>
      <c r="AJ194" s="110">
        <f>AJ190/450057*100</f>
        <v>0</v>
      </c>
      <c r="AK194" s="110"/>
      <c r="AL194" s="110"/>
      <c r="AM194" s="110"/>
      <c r="AN194" s="110"/>
      <c r="AO194" s="110">
        <f>AO190/450057*100</f>
        <v>0</v>
      </c>
      <c r="AP194" s="110"/>
      <c r="AQ194" s="110"/>
      <c r="AR194" s="110"/>
      <c r="AS194" s="110"/>
      <c r="AT194" s="110">
        <f>AT190/450057*100</f>
        <v>0</v>
      </c>
      <c r="AU194" s="110"/>
      <c r="AV194" s="110"/>
      <c r="AW194" s="110"/>
      <c r="AX194" s="110"/>
      <c r="AY194" s="110">
        <f>AY190/450057*100</f>
        <v>0</v>
      </c>
      <c r="AZ194" s="110"/>
      <c r="BA194" s="110"/>
      <c r="BB194" s="110"/>
      <c r="BC194" s="110"/>
      <c r="BD194" s="110">
        <f>SUM(P194:BC194)</f>
        <v>0</v>
      </c>
      <c r="BE194" s="110"/>
      <c r="BF194" s="110"/>
      <c r="BG194" s="110"/>
      <c r="BH194" s="110"/>
      <c r="BI194" s="110"/>
    </row>
    <row r="195" spans="1:61" hidden="1" x14ac:dyDescent="0.25">
      <c r="A195" s="19"/>
      <c r="B195" s="19"/>
      <c r="C195" s="19"/>
      <c r="D195" s="78"/>
      <c r="E195" s="78"/>
      <c r="F195" s="78"/>
      <c r="G195" s="78"/>
      <c r="H195" s="78"/>
      <c r="I195" s="78"/>
      <c r="J195" s="78"/>
      <c r="K195" s="78"/>
      <c r="L195" s="78"/>
      <c r="M195" s="13" t="s">
        <v>16</v>
      </c>
      <c r="N195" s="13"/>
      <c r="O195" s="13"/>
      <c r="P195" s="110">
        <f>P191/450057*100</f>
        <v>0</v>
      </c>
      <c r="Q195" s="110"/>
      <c r="R195" s="110"/>
      <c r="S195" s="110"/>
      <c r="T195" s="110"/>
      <c r="U195" s="110">
        <f>U191/450057*100</f>
        <v>0</v>
      </c>
      <c r="V195" s="110"/>
      <c r="W195" s="110"/>
      <c r="X195" s="110"/>
      <c r="Y195" s="110"/>
      <c r="Z195" s="110">
        <f>Z191/450057*100</f>
        <v>0</v>
      </c>
      <c r="AA195" s="110"/>
      <c r="AB195" s="110"/>
      <c r="AC195" s="110"/>
      <c r="AD195" s="110"/>
      <c r="AE195" s="110">
        <f>AE191/450057*100</f>
        <v>0</v>
      </c>
      <c r="AF195" s="110"/>
      <c r="AG195" s="110"/>
      <c r="AH195" s="110"/>
      <c r="AI195" s="110"/>
      <c r="AJ195" s="110">
        <f>AJ191/450057*100</f>
        <v>0</v>
      </c>
      <c r="AK195" s="110"/>
      <c r="AL195" s="110"/>
      <c r="AM195" s="110"/>
      <c r="AN195" s="110"/>
      <c r="AO195" s="110">
        <f>AO191/450057*100</f>
        <v>0</v>
      </c>
      <c r="AP195" s="110"/>
      <c r="AQ195" s="110"/>
      <c r="AR195" s="110"/>
      <c r="AS195" s="110"/>
      <c r="AT195" s="110">
        <f>AT191/450057*100</f>
        <v>0</v>
      </c>
      <c r="AU195" s="110"/>
      <c r="AV195" s="110"/>
      <c r="AW195" s="110"/>
      <c r="AX195" s="110"/>
      <c r="AY195" s="110">
        <f>AY191/450057*100</f>
        <v>0</v>
      </c>
      <c r="AZ195" s="110"/>
      <c r="BA195" s="110"/>
      <c r="BB195" s="110"/>
      <c r="BC195" s="110"/>
      <c r="BD195" s="110">
        <f>SUM(P195:BC195)</f>
        <v>0</v>
      </c>
      <c r="BE195" s="110"/>
      <c r="BF195" s="110"/>
      <c r="BG195" s="110"/>
      <c r="BH195" s="110"/>
      <c r="BI195" s="110"/>
    </row>
    <row r="196" spans="1:61" hidden="1" x14ac:dyDescent="0.25">
      <c r="A196" s="19"/>
      <c r="B196" s="19"/>
      <c r="C196" s="19"/>
      <c r="D196" s="78"/>
      <c r="E196" s="78"/>
      <c r="F196" s="78"/>
      <c r="G196" s="78"/>
      <c r="H196" s="78"/>
      <c r="I196" s="78"/>
      <c r="J196" s="78"/>
      <c r="K196" s="78"/>
      <c r="L196" s="78"/>
      <c r="M196" s="13" t="s">
        <v>17</v>
      </c>
      <c r="N196" s="13"/>
      <c r="O196" s="13"/>
      <c r="P196" s="110">
        <f>P192/450057*100</f>
        <v>0</v>
      </c>
      <c r="Q196" s="110"/>
      <c r="R196" s="110"/>
      <c r="S196" s="110"/>
      <c r="T196" s="110"/>
      <c r="U196" s="110">
        <f>U192/450057*100</f>
        <v>0</v>
      </c>
      <c r="V196" s="110"/>
      <c r="W196" s="110"/>
      <c r="X196" s="110"/>
      <c r="Y196" s="110"/>
      <c r="Z196" s="110">
        <f>Z192/450057*100</f>
        <v>0</v>
      </c>
      <c r="AA196" s="110"/>
      <c r="AB196" s="110"/>
      <c r="AC196" s="110"/>
      <c r="AD196" s="110"/>
      <c r="AE196" s="110">
        <f>AE192/450057*100</f>
        <v>0</v>
      </c>
      <c r="AF196" s="110"/>
      <c r="AG196" s="110"/>
      <c r="AH196" s="110"/>
      <c r="AI196" s="110"/>
      <c r="AJ196" s="110">
        <f>AJ192/450057*100</f>
        <v>0</v>
      </c>
      <c r="AK196" s="110"/>
      <c r="AL196" s="110"/>
      <c r="AM196" s="110"/>
      <c r="AN196" s="110"/>
      <c r="AO196" s="110">
        <f>AO192/450057*100</f>
        <v>0</v>
      </c>
      <c r="AP196" s="110"/>
      <c r="AQ196" s="110"/>
      <c r="AR196" s="110"/>
      <c r="AS196" s="110"/>
      <c r="AT196" s="110">
        <f>AT192/450057*100</f>
        <v>0</v>
      </c>
      <c r="AU196" s="110"/>
      <c r="AV196" s="110"/>
      <c r="AW196" s="110"/>
      <c r="AX196" s="110"/>
      <c r="AY196" s="110">
        <f>AY192/450057*100</f>
        <v>0</v>
      </c>
      <c r="AZ196" s="110"/>
      <c r="BA196" s="110"/>
      <c r="BB196" s="110"/>
      <c r="BC196" s="110"/>
      <c r="BD196" s="110">
        <f>SUM(P196:BC196)</f>
        <v>0</v>
      </c>
      <c r="BE196" s="110"/>
      <c r="BF196" s="110"/>
      <c r="BG196" s="110"/>
      <c r="BH196" s="110"/>
      <c r="BI196" s="110"/>
    </row>
    <row r="197" spans="1:61" ht="14.25" hidden="1" x14ac:dyDescent="0.25">
      <c r="A197" s="19"/>
      <c r="B197" s="19"/>
      <c r="C197" s="19"/>
      <c r="D197" s="108" t="s">
        <v>18</v>
      </c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11">
        <f>SUM(P194:T196)</f>
        <v>0</v>
      </c>
      <c r="Q197" s="109"/>
      <c r="R197" s="109"/>
      <c r="S197" s="109"/>
      <c r="T197" s="109"/>
      <c r="U197" s="111">
        <f>SUM(U194:Y196)</f>
        <v>0</v>
      </c>
      <c r="V197" s="109"/>
      <c r="W197" s="109"/>
      <c r="X197" s="109"/>
      <c r="Y197" s="109"/>
      <c r="Z197" s="111">
        <f>SUM(Z194:AD196)</f>
        <v>0</v>
      </c>
      <c r="AA197" s="109"/>
      <c r="AB197" s="109"/>
      <c r="AC197" s="109"/>
      <c r="AD197" s="109"/>
      <c r="AE197" s="111">
        <f>SUM(AE194:AI196)</f>
        <v>0</v>
      </c>
      <c r="AF197" s="109"/>
      <c r="AG197" s="109"/>
      <c r="AH197" s="109"/>
      <c r="AI197" s="109"/>
      <c r="AJ197" s="111">
        <f>SUM(AJ194:AN196)</f>
        <v>0</v>
      </c>
      <c r="AK197" s="109"/>
      <c r="AL197" s="109"/>
      <c r="AM197" s="109"/>
      <c r="AN197" s="109"/>
      <c r="AO197" s="111">
        <f>SUM(AO194:AS196)</f>
        <v>0</v>
      </c>
      <c r="AP197" s="109"/>
      <c r="AQ197" s="109"/>
      <c r="AR197" s="109"/>
      <c r="AS197" s="109"/>
      <c r="AT197" s="111">
        <f>SUM(AT194:AX196)</f>
        <v>0</v>
      </c>
      <c r="AU197" s="109"/>
      <c r="AV197" s="109"/>
      <c r="AW197" s="109"/>
      <c r="AX197" s="109"/>
      <c r="AY197" s="111">
        <f>SUM(AY194:BC196)</f>
        <v>0</v>
      </c>
      <c r="AZ197" s="109"/>
      <c r="BA197" s="109"/>
      <c r="BB197" s="109"/>
      <c r="BC197" s="109"/>
      <c r="BD197" s="109">
        <f>SUM(P197:BC197)</f>
        <v>0</v>
      </c>
      <c r="BE197" s="109"/>
      <c r="BF197" s="109"/>
      <c r="BG197" s="109"/>
      <c r="BH197" s="109"/>
      <c r="BI197" s="109"/>
    </row>
    <row r="198" spans="1:61" hidden="1" x14ac:dyDescent="0.25">
      <c r="A198" s="19">
        <v>2017</v>
      </c>
      <c r="B198" s="19"/>
      <c r="C198" s="19"/>
      <c r="D198" s="78" t="s">
        <v>97</v>
      </c>
      <c r="E198" s="78"/>
      <c r="F198" s="78"/>
      <c r="G198" s="78"/>
      <c r="H198" s="78"/>
      <c r="I198" s="78"/>
      <c r="J198" s="78"/>
      <c r="K198" s="78"/>
      <c r="L198" s="78"/>
      <c r="M198" s="13" t="s">
        <v>15</v>
      </c>
      <c r="N198" s="13"/>
      <c r="O198" s="13"/>
      <c r="P198" s="106">
        <v>1585</v>
      </c>
      <c r="Q198" s="106"/>
      <c r="R198" s="106"/>
      <c r="S198" s="106"/>
      <c r="T198" s="106"/>
      <c r="U198" s="106">
        <v>213</v>
      </c>
      <c r="V198" s="106"/>
      <c r="W198" s="106"/>
      <c r="X198" s="106"/>
      <c r="Y198" s="106"/>
      <c r="Z198" s="106">
        <v>234</v>
      </c>
      <c r="AA198" s="106"/>
      <c r="AB198" s="106"/>
      <c r="AC198" s="106"/>
      <c r="AD198" s="106"/>
      <c r="AE198" s="106">
        <v>611</v>
      </c>
      <c r="AF198" s="106"/>
      <c r="AG198" s="106"/>
      <c r="AH198" s="106"/>
      <c r="AI198" s="106"/>
      <c r="AJ198" s="106">
        <v>4090</v>
      </c>
      <c r="AK198" s="106"/>
      <c r="AL198" s="106"/>
      <c r="AM198" s="106"/>
      <c r="AN198" s="106"/>
      <c r="AO198" s="107">
        <v>5814</v>
      </c>
      <c r="AP198" s="107"/>
      <c r="AQ198" s="107"/>
      <c r="AR198" s="107"/>
      <c r="AS198" s="107"/>
      <c r="AT198" s="106">
        <v>101</v>
      </c>
      <c r="AU198" s="106"/>
      <c r="AV198" s="106"/>
      <c r="AW198" s="106"/>
      <c r="AX198" s="106"/>
      <c r="AY198" s="106">
        <v>2556</v>
      </c>
      <c r="AZ198" s="106"/>
      <c r="BA198" s="106"/>
      <c r="BB198" s="106"/>
      <c r="BC198" s="106"/>
      <c r="BD198" s="106">
        <f>SUM(P198:BC198)</f>
        <v>15204</v>
      </c>
      <c r="BE198" s="106"/>
      <c r="BF198" s="106"/>
      <c r="BG198" s="106"/>
      <c r="BH198" s="106"/>
      <c r="BI198" s="106"/>
    </row>
    <row r="199" spans="1:61" hidden="1" x14ac:dyDescent="0.25">
      <c r="A199" s="19"/>
      <c r="B199" s="19"/>
      <c r="C199" s="19"/>
      <c r="D199" s="78"/>
      <c r="E199" s="78"/>
      <c r="F199" s="78"/>
      <c r="G199" s="78"/>
      <c r="H199" s="78"/>
      <c r="I199" s="78"/>
      <c r="J199" s="78"/>
      <c r="K199" s="78"/>
      <c r="L199" s="78"/>
      <c r="M199" s="13" t="s">
        <v>16</v>
      </c>
      <c r="N199" s="13"/>
      <c r="O199" s="13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>
        <v>4</v>
      </c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7">
        <v>2521</v>
      </c>
      <c r="AP199" s="107"/>
      <c r="AQ199" s="107"/>
      <c r="AR199" s="107"/>
      <c r="AS199" s="107"/>
      <c r="AT199" s="106">
        <v>2</v>
      </c>
      <c r="AU199" s="106"/>
      <c r="AV199" s="106"/>
      <c r="AW199" s="106"/>
      <c r="AX199" s="106"/>
      <c r="AY199" s="106">
        <v>12</v>
      </c>
      <c r="AZ199" s="106"/>
      <c r="BA199" s="106"/>
      <c r="BB199" s="106"/>
      <c r="BC199" s="106"/>
      <c r="BD199" s="106">
        <f>SUM(P199:BC199)</f>
        <v>2539</v>
      </c>
      <c r="BE199" s="106"/>
      <c r="BF199" s="106"/>
      <c r="BG199" s="106"/>
      <c r="BH199" s="106"/>
      <c r="BI199" s="106"/>
    </row>
    <row r="200" spans="1:61" hidden="1" x14ac:dyDescent="0.25">
      <c r="A200" s="19"/>
      <c r="B200" s="19"/>
      <c r="C200" s="19"/>
      <c r="D200" s="78"/>
      <c r="E200" s="78"/>
      <c r="F200" s="78"/>
      <c r="G200" s="78"/>
      <c r="H200" s="78"/>
      <c r="I200" s="78"/>
      <c r="J200" s="78"/>
      <c r="K200" s="78"/>
      <c r="L200" s="78"/>
      <c r="M200" s="13" t="s">
        <v>17</v>
      </c>
      <c r="N200" s="13"/>
      <c r="O200" s="13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>
        <v>1299</v>
      </c>
      <c r="AK200" s="106"/>
      <c r="AL200" s="106"/>
      <c r="AM200" s="106"/>
      <c r="AN200" s="106"/>
      <c r="AO200" s="75"/>
      <c r="AP200" s="75"/>
      <c r="AQ200" s="75"/>
      <c r="AR200" s="75"/>
      <c r="AS200" s="75"/>
      <c r="AT200" s="106"/>
      <c r="AU200" s="106"/>
      <c r="AV200" s="106"/>
      <c r="AW200" s="106"/>
      <c r="AX200" s="106"/>
      <c r="AY200" s="106"/>
      <c r="AZ200" s="106"/>
      <c r="BA200" s="106"/>
      <c r="BB200" s="106"/>
      <c r="BC200" s="106"/>
      <c r="BD200" s="106">
        <f>SUM(P200:BC200)</f>
        <v>1299</v>
      </c>
      <c r="BE200" s="106"/>
      <c r="BF200" s="106"/>
      <c r="BG200" s="106"/>
      <c r="BH200" s="106"/>
      <c r="BI200" s="106"/>
    </row>
    <row r="201" spans="1:61" ht="14.25" hidden="1" x14ac:dyDescent="0.25">
      <c r="A201" s="19"/>
      <c r="B201" s="19"/>
      <c r="C201" s="19"/>
      <c r="D201" s="108" t="s">
        <v>18</v>
      </c>
      <c r="E201" s="108"/>
      <c r="F201" s="108"/>
      <c r="G201" s="108"/>
      <c r="H201" s="108"/>
      <c r="I201" s="108"/>
      <c r="J201" s="108"/>
      <c r="K201" s="108"/>
      <c r="L201" s="108"/>
      <c r="M201" s="13"/>
      <c r="N201" s="13"/>
      <c r="O201" s="13"/>
      <c r="P201" s="109">
        <f>SUM(P198:T200)</f>
        <v>1585</v>
      </c>
      <c r="Q201" s="109"/>
      <c r="R201" s="109"/>
      <c r="S201" s="109"/>
      <c r="T201" s="109"/>
      <c r="U201" s="109">
        <f>SUM(U198:Y200)</f>
        <v>213</v>
      </c>
      <c r="V201" s="109"/>
      <c r="W201" s="109"/>
      <c r="X201" s="109"/>
      <c r="Y201" s="109"/>
      <c r="Z201" s="109">
        <f>SUM(Z198:AD200)</f>
        <v>234</v>
      </c>
      <c r="AA201" s="109"/>
      <c r="AB201" s="109"/>
      <c r="AC201" s="109"/>
      <c r="AD201" s="109"/>
      <c r="AE201" s="109">
        <f>SUM(AE198:AI200)</f>
        <v>615</v>
      </c>
      <c r="AF201" s="109"/>
      <c r="AG201" s="109"/>
      <c r="AH201" s="109"/>
      <c r="AI201" s="109"/>
      <c r="AJ201" s="109">
        <f>SUM(AJ198:AN200)</f>
        <v>5389</v>
      </c>
      <c r="AK201" s="109"/>
      <c r="AL201" s="109"/>
      <c r="AM201" s="109"/>
      <c r="AN201" s="109"/>
      <c r="AO201" s="109">
        <f>SUM(AO198:AS200)</f>
        <v>8335</v>
      </c>
      <c r="AP201" s="109"/>
      <c r="AQ201" s="109"/>
      <c r="AR201" s="109"/>
      <c r="AS201" s="109"/>
      <c r="AT201" s="109">
        <f>SUM(AT198:AX200)</f>
        <v>103</v>
      </c>
      <c r="AU201" s="109"/>
      <c r="AV201" s="109"/>
      <c r="AW201" s="109"/>
      <c r="AX201" s="109"/>
      <c r="AY201" s="109">
        <f>SUM(AY198:BC200)</f>
        <v>2568</v>
      </c>
      <c r="AZ201" s="109"/>
      <c r="BA201" s="109"/>
      <c r="BB201" s="109"/>
      <c r="BC201" s="109"/>
      <c r="BD201" s="109">
        <f>SUM(BD198:BI200)</f>
        <v>19042</v>
      </c>
      <c r="BE201" s="109"/>
      <c r="BF201" s="109"/>
      <c r="BG201" s="109"/>
      <c r="BH201" s="109"/>
      <c r="BI201" s="109"/>
    </row>
    <row r="202" spans="1:61" hidden="1" x14ac:dyDescent="0.25">
      <c r="A202" s="19"/>
      <c r="B202" s="19"/>
      <c r="C202" s="19"/>
      <c r="D202" s="78" t="s">
        <v>98</v>
      </c>
      <c r="E202" s="78"/>
      <c r="F202" s="78"/>
      <c r="G202" s="78"/>
      <c r="H202" s="78"/>
      <c r="I202" s="78"/>
      <c r="J202" s="78"/>
      <c r="K202" s="78"/>
      <c r="L202" s="78"/>
      <c r="M202" s="13" t="s">
        <v>15</v>
      </c>
      <c r="N202" s="13"/>
      <c r="O202" s="13"/>
      <c r="P202" s="106">
        <v>28239</v>
      </c>
      <c r="Q202" s="106"/>
      <c r="R202" s="106"/>
      <c r="S202" s="106"/>
      <c r="T202" s="106"/>
      <c r="U202" s="106">
        <v>6438</v>
      </c>
      <c r="V202" s="106"/>
      <c r="W202" s="106"/>
      <c r="X202" s="106"/>
      <c r="Y202" s="106"/>
      <c r="Z202" s="106">
        <v>4562</v>
      </c>
      <c r="AA202" s="106"/>
      <c r="AB202" s="106"/>
      <c r="AC202" s="106"/>
      <c r="AD202" s="106"/>
      <c r="AE202" s="106">
        <v>10462</v>
      </c>
      <c r="AF202" s="106"/>
      <c r="AG202" s="106"/>
      <c r="AH202" s="106"/>
      <c r="AI202" s="106"/>
      <c r="AJ202" s="106">
        <v>92069</v>
      </c>
      <c r="AK202" s="106"/>
      <c r="AL202" s="106"/>
      <c r="AM202" s="106"/>
      <c r="AN202" s="106"/>
      <c r="AO202" s="107">
        <v>105191</v>
      </c>
      <c r="AP202" s="107"/>
      <c r="AQ202" s="107"/>
      <c r="AR202" s="107"/>
      <c r="AS202" s="107"/>
      <c r="AT202" s="106">
        <v>2453</v>
      </c>
      <c r="AU202" s="106"/>
      <c r="AV202" s="106"/>
      <c r="AW202" s="106"/>
      <c r="AX202" s="106"/>
      <c r="AY202" s="106">
        <v>55412</v>
      </c>
      <c r="AZ202" s="106"/>
      <c r="BA202" s="106"/>
      <c r="BB202" s="106"/>
      <c r="BC202" s="106"/>
      <c r="BD202" s="106">
        <f>SUM(P202:BC202)</f>
        <v>304826</v>
      </c>
      <c r="BE202" s="106"/>
      <c r="BF202" s="106"/>
      <c r="BG202" s="106"/>
      <c r="BH202" s="106"/>
      <c r="BI202" s="106"/>
    </row>
    <row r="203" spans="1:61" hidden="1" x14ac:dyDescent="0.25">
      <c r="A203" s="19"/>
      <c r="B203" s="19"/>
      <c r="C203" s="19"/>
      <c r="D203" s="78"/>
      <c r="E203" s="78"/>
      <c r="F203" s="78"/>
      <c r="G203" s="78"/>
      <c r="H203" s="78"/>
      <c r="I203" s="78"/>
      <c r="J203" s="78"/>
      <c r="K203" s="78"/>
      <c r="L203" s="78"/>
      <c r="M203" s="13" t="s">
        <v>16</v>
      </c>
      <c r="N203" s="13"/>
      <c r="O203" s="13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>
        <v>95</v>
      </c>
      <c r="AF203" s="106"/>
      <c r="AG203" s="106"/>
      <c r="AH203" s="106"/>
      <c r="AI203" s="106"/>
      <c r="AJ203" s="106"/>
      <c r="AK203" s="106"/>
      <c r="AL203" s="106"/>
      <c r="AM203" s="106"/>
      <c r="AN203" s="106"/>
      <c r="AO203" s="107">
        <v>114192</v>
      </c>
      <c r="AP203" s="107"/>
      <c r="AQ203" s="107"/>
      <c r="AR203" s="107"/>
      <c r="AS203" s="107"/>
      <c r="AT203" s="106">
        <v>14</v>
      </c>
      <c r="AU203" s="106"/>
      <c r="AV203" s="106"/>
      <c r="AW203" s="106"/>
      <c r="AX203" s="106"/>
      <c r="AY203" s="106">
        <v>2072</v>
      </c>
      <c r="AZ203" s="106"/>
      <c r="BA203" s="106"/>
      <c r="BB203" s="106"/>
      <c r="BC203" s="106"/>
      <c r="BD203" s="106">
        <f>SUM(P203:BC203)</f>
        <v>116373</v>
      </c>
      <c r="BE203" s="106"/>
      <c r="BF203" s="106"/>
      <c r="BG203" s="106"/>
      <c r="BH203" s="106"/>
      <c r="BI203" s="106"/>
    </row>
    <row r="204" spans="1:61" hidden="1" x14ac:dyDescent="0.25">
      <c r="A204" s="19"/>
      <c r="B204" s="19"/>
      <c r="C204" s="19"/>
      <c r="D204" s="78"/>
      <c r="E204" s="78"/>
      <c r="F204" s="78"/>
      <c r="G204" s="78"/>
      <c r="H204" s="78"/>
      <c r="I204" s="78"/>
      <c r="J204" s="78"/>
      <c r="K204" s="78"/>
      <c r="L204" s="78"/>
      <c r="M204" s="13" t="s">
        <v>17</v>
      </c>
      <c r="N204" s="13"/>
      <c r="O204" s="13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>
        <v>28858</v>
      </c>
      <c r="AK204" s="106"/>
      <c r="AL204" s="106"/>
      <c r="AM204" s="106"/>
      <c r="AN204" s="106"/>
      <c r="AO204" s="107"/>
      <c r="AP204" s="107"/>
      <c r="AQ204" s="107"/>
      <c r="AR204" s="107"/>
      <c r="AS204" s="107"/>
      <c r="AT204" s="106"/>
      <c r="AU204" s="106"/>
      <c r="AV204" s="106"/>
      <c r="AW204" s="106"/>
      <c r="AX204" s="106"/>
      <c r="AY204" s="106"/>
      <c r="AZ204" s="106"/>
      <c r="BA204" s="106"/>
      <c r="BB204" s="106"/>
      <c r="BC204" s="106"/>
      <c r="BD204" s="106">
        <f>SUM(P204:BC204)</f>
        <v>28858</v>
      </c>
      <c r="BE204" s="106"/>
      <c r="BF204" s="106"/>
      <c r="BG204" s="106"/>
      <c r="BH204" s="106"/>
      <c r="BI204" s="106"/>
    </row>
    <row r="205" spans="1:61" ht="14.25" hidden="1" x14ac:dyDescent="0.25">
      <c r="A205" s="19"/>
      <c r="B205" s="19"/>
      <c r="C205" s="19"/>
      <c r="D205" s="108" t="s">
        <v>18</v>
      </c>
      <c r="E205" s="108"/>
      <c r="F205" s="108"/>
      <c r="G205" s="108"/>
      <c r="H205" s="108"/>
      <c r="I205" s="108"/>
      <c r="J205" s="108"/>
      <c r="K205" s="108"/>
      <c r="L205" s="108"/>
      <c r="M205" s="13"/>
      <c r="N205" s="13"/>
      <c r="O205" s="13"/>
      <c r="P205" s="109">
        <f>SUM(P202:T204)</f>
        <v>28239</v>
      </c>
      <c r="Q205" s="109"/>
      <c r="R205" s="109"/>
      <c r="S205" s="109"/>
      <c r="T205" s="109"/>
      <c r="U205" s="109">
        <f>SUM(U202:Y204)</f>
        <v>6438</v>
      </c>
      <c r="V205" s="109"/>
      <c r="W205" s="109"/>
      <c r="X205" s="109"/>
      <c r="Y205" s="109"/>
      <c r="Z205" s="109">
        <f>SUM(Z202:AD204)</f>
        <v>4562</v>
      </c>
      <c r="AA205" s="109"/>
      <c r="AB205" s="109"/>
      <c r="AC205" s="109"/>
      <c r="AD205" s="109"/>
      <c r="AE205" s="109">
        <f>SUM(AE202:AI204)</f>
        <v>10557</v>
      </c>
      <c r="AF205" s="109"/>
      <c r="AG205" s="109"/>
      <c r="AH205" s="109"/>
      <c r="AI205" s="109"/>
      <c r="AJ205" s="109">
        <f>SUM(AJ202:AN204)</f>
        <v>120927</v>
      </c>
      <c r="AK205" s="109"/>
      <c r="AL205" s="109"/>
      <c r="AM205" s="109"/>
      <c r="AN205" s="109"/>
      <c r="AO205" s="109">
        <f>SUM(AO202:AS204)</f>
        <v>219383</v>
      </c>
      <c r="AP205" s="109"/>
      <c r="AQ205" s="109"/>
      <c r="AR205" s="109"/>
      <c r="AS205" s="109"/>
      <c r="AT205" s="109">
        <f>SUM(AT202:AX204)</f>
        <v>2467</v>
      </c>
      <c r="AU205" s="109"/>
      <c r="AV205" s="109"/>
      <c r="AW205" s="109"/>
      <c r="AX205" s="109"/>
      <c r="AY205" s="109">
        <f>SUM(AY202:BC204)</f>
        <v>57484</v>
      </c>
      <c r="AZ205" s="109"/>
      <c r="BA205" s="109"/>
      <c r="BB205" s="109"/>
      <c r="BC205" s="109"/>
      <c r="BD205" s="109">
        <f>SUM(BD202:BI204)</f>
        <v>450057</v>
      </c>
      <c r="BE205" s="109"/>
      <c r="BF205" s="109"/>
      <c r="BG205" s="109"/>
      <c r="BH205" s="109"/>
      <c r="BI205" s="109"/>
    </row>
    <row r="206" spans="1:61" hidden="1" x14ac:dyDescent="0.25">
      <c r="A206" s="19"/>
      <c r="B206" s="19"/>
      <c r="C206" s="19"/>
      <c r="D206" s="78" t="s">
        <v>99</v>
      </c>
      <c r="E206" s="78"/>
      <c r="F206" s="78"/>
      <c r="G206" s="78"/>
      <c r="H206" s="78"/>
      <c r="I206" s="78"/>
      <c r="J206" s="78"/>
      <c r="K206" s="78"/>
      <c r="L206" s="78"/>
      <c r="M206" s="13" t="s">
        <v>15</v>
      </c>
      <c r="N206" s="13"/>
      <c r="O206" s="13"/>
      <c r="P206" s="110">
        <f>P202/450057*100</f>
        <v>6.2745385584492634</v>
      </c>
      <c r="Q206" s="110"/>
      <c r="R206" s="110"/>
      <c r="S206" s="110"/>
      <c r="T206" s="110"/>
      <c r="U206" s="110">
        <f>U202/450057*100</f>
        <v>1.4304854718402336</v>
      </c>
      <c r="V206" s="110"/>
      <c r="W206" s="110"/>
      <c r="X206" s="110"/>
      <c r="Y206" s="110"/>
      <c r="Z206" s="110">
        <f>Z202/450057*100</f>
        <v>1.0136493821893671</v>
      </c>
      <c r="AA206" s="110"/>
      <c r="AB206" s="110"/>
      <c r="AC206" s="110"/>
      <c r="AD206" s="110"/>
      <c r="AE206" s="110">
        <f>AE202/450057*100</f>
        <v>2.3245944402597893</v>
      </c>
      <c r="AF206" s="110"/>
      <c r="AG206" s="110"/>
      <c r="AH206" s="110"/>
      <c r="AI206" s="110"/>
      <c r="AJ206" s="110">
        <f>AJ202/450057*100</f>
        <v>20.457186534150118</v>
      </c>
      <c r="AK206" s="110"/>
      <c r="AL206" s="110"/>
      <c r="AM206" s="110"/>
      <c r="AN206" s="110"/>
      <c r="AO206" s="110">
        <f>AO202/450057*100</f>
        <v>23.372817220929793</v>
      </c>
      <c r="AP206" s="110"/>
      <c r="AQ206" s="110"/>
      <c r="AR206" s="110"/>
      <c r="AS206" s="110"/>
      <c r="AT206" s="110">
        <f>AT202/450057*100</f>
        <v>0.54504207244860092</v>
      </c>
      <c r="AU206" s="110"/>
      <c r="AV206" s="110"/>
      <c r="AW206" s="110"/>
      <c r="AX206" s="110"/>
      <c r="AY206" s="110">
        <f>AY202/450057*100</f>
        <v>12.312218230135294</v>
      </c>
      <c r="AZ206" s="110"/>
      <c r="BA206" s="110"/>
      <c r="BB206" s="110"/>
      <c r="BC206" s="110"/>
      <c r="BD206" s="110">
        <f>SUM(P206:BC206)</f>
        <v>67.730531910402462</v>
      </c>
      <c r="BE206" s="110"/>
      <c r="BF206" s="110"/>
      <c r="BG206" s="110"/>
      <c r="BH206" s="110"/>
      <c r="BI206" s="110"/>
    </row>
    <row r="207" spans="1:61" hidden="1" x14ac:dyDescent="0.25">
      <c r="A207" s="19"/>
      <c r="B207" s="19"/>
      <c r="C207" s="19"/>
      <c r="D207" s="78"/>
      <c r="E207" s="78"/>
      <c r="F207" s="78"/>
      <c r="G207" s="78"/>
      <c r="H207" s="78"/>
      <c r="I207" s="78"/>
      <c r="J207" s="78"/>
      <c r="K207" s="78"/>
      <c r="L207" s="78"/>
      <c r="M207" s="13" t="s">
        <v>16</v>
      </c>
      <c r="N207" s="13"/>
      <c r="O207" s="13"/>
      <c r="P207" s="110">
        <f>P203/450057*100</f>
        <v>0</v>
      </c>
      <c r="Q207" s="110"/>
      <c r="R207" s="110"/>
      <c r="S207" s="110"/>
      <c r="T207" s="110"/>
      <c r="U207" s="110">
        <f>U203/450057*100</f>
        <v>0</v>
      </c>
      <c r="V207" s="110"/>
      <c r="W207" s="110"/>
      <c r="X207" s="110"/>
      <c r="Y207" s="110"/>
      <c r="Z207" s="110">
        <f>Z203/450057*100</f>
        <v>0</v>
      </c>
      <c r="AA207" s="110"/>
      <c r="AB207" s="110"/>
      <c r="AC207" s="110"/>
      <c r="AD207" s="110"/>
      <c r="AE207" s="110">
        <f>AE203/450057*100</f>
        <v>2.1108437375710186E-2</v>
      </c>
      <c r="AF207" s="110"/>
      <c r="AG207" s="110"/>
      <c r="AH207" s="110"/>
      <c r="AI207" s="110"/>
      <c r="AJ207" s="110">
        <f>AJ203/450057*100</f>
        <v>0</v>
      </c>
      <c r="AK207" s="110"/>
      <c r="AL207" s="110"/>
      <c r="AM207" s="110"/>
      <c r="AN207" s="110"/>
      <c r="AO207" s="110">
        <f>AO203/450057*100</f>
        <v>25.37278611375892</v>
      </c>
      <c r="AP207" s="110"/>
      <c r="AQ207" s="110"/>
      <c r="AR207" s="110"/>
      <c r="AS207" s="110"/>
      <c r="AT207" s="110">
        <f>AT203/450057*100</f>
        <v>3.1107170869467643E-3</v>
      </c>
      <c r="AU207" s="110"/>
      <c r="AV207" s="110"/>
      <c r="AW207" s="110"/>
      <c r="AX207" s="110"/>
      <c r="AY207" s="110">
        <f>AY203/450057*100</f>
        <v>0.46038612886812114</v>
      </c>
      <c r="AZ207" s="110"/>
      <c r="BA207" s="110"/>
      <c r="BB207" s="110"/>
      <c r="BC207" s="110"/>
      <c r="BD207" s="110">
        <f>SUM(P207:BC207)</f>
        <v>25.857391397089696</v>
      </c>
      <c r="BE207" s="110"/>
      <c r="BF207" s="110"/>
      <c r="BG207" s="110"/>
      <c r="BH207" s="110"/>
      <c r="BI207" s="110"/>
    </row>
    <row r="208" spans="1:61" hidden="1" x14ac:dyDescent="0.25">
      <c r="A208" s="19"/>
      <c r="B208" s="19"/>
      <c r="C208" s="19"/>
      <c r="D208" s="78"/>
      <c r="E208" s="78"/>
      <c r="F208" s="78"/>
      <c r="G208" s="78"/>
      <c r="H208" s="78"/>
      <c r="I208" s="78"/>
      <c r="J208" s="78"/>
      <c r="K208" s="78"/>
      <c r="L208" s="78"/>
      <c r="M208" s="13" t="s">
        <v>17</v>
      </c>
      <c r="N208" s="13"/>
      <c r="O208" s="13"/>
      <c r="P208" s="110">
        <f>P204/450057*100</f>
        <v>0</v>
      </c>
      <c r="Q208" s="110"/>
      <c r="R208" s="110"/>
      <c r="S208" s="110"/>
      <c r="T208" s="110"/>
      <c r="U208" s="110">
        <f>U204/450057*100</f>
        <v>0</v>
      </c>
      <c r="V208" s="110"/>
      <c r="W208" s="110"/>
      <c r="X208" s="110"/>
      <c r="Y208" s="110"/>
      <c r="Z208" s="110">
        <f>Z204/450057*100</f>
        <v>0</v>
      </c>
      <c r="AA208" s="110"/>
      <c r="AB208" s="110"/>
      <c r="AC208" s="110"/>
      <c r="AD208" s="110"/>
      <c r="AE208" s="110">
        <f>AE204/450057*100</f>
        <v>0</v>
      </c>
      <c r="AF208" s="110"/>
      <c r="AG208" s="110"/>
      <c r="AH208" s="110"/>
      <c r="AI208" s="110"/>
      <c r="AJ208" s="110">
        <f>AJ204/450057*100</f>
        <v>6.4120766925078385</v>
      </c>
      <c r="AK208" s="110"/>
      <c r="AL208" s="110"/>
      <c r="AM208" s="110"/>
      <c r="AN208" s="110"/>
      <c r="AO208" s="110">
        <f>AO204/450057*100</f>
        <v>0</v>
      </c>
      <c r="AP208" s="110"/>
      <c r="AQ208" s="110"/>
      <c r="AR208" s="110"/>
      <c r="AS208" s="110"/>
      <c r="AT208" s="110">
        <f>AT204/450057*100</f>
        <v>0</v>
      </c>
      <c r="AU208" s="110"/>
      <c r="AV208" s="110"/>
      <c r="AW208" s="110"/>
      <c r="AX208" s="110"/>
      <c r="AY208" s="110">
        <f>AY204/450057*100</f>
        <v>0</v>
      </c>
      <c r="AZ208" s="110"/>
      <c r="BA208" s="110"/>
      <c r="BB208" s="110"/>
      <c r="BC208" s="110"/>
      <c r="BD208" s="110">
        <f>SUM(P208:BC208)</f>
        <v>6.4120766925078385</v>
      </c>
      <c r="BE208" s="110"/>
      <c r="BF208" s="110"/>
      <c r="BG208" s="110"/>
      <c r="BH208" s="110"/>
      <c r="BI208" s="110"/>
    </row>
    <row r="209" spans="1:61" ht="14.25" hidden="1" x14ac:dyDescent="0.25">
      <c r="A209" s="19"/>
      <c r="B209" s="19"/>
      <c r="C209" s="19"/>
      <c r="D209" s="108" t="s">
        <v>18</v>
      </c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11">
        <f>SUM(P206:T208)</f>
        <v>6.2745385584492634</v>
      </c>
      <c r="Q209" s="109"/>
      <c r="R209" s="109"/>
      <c r="S209" s="109"/>
      <c r="T209" s="109"/>
      <c r="U209" s="111">
        <f>SUM(U206:Y208)</f>
        <v>1.4304854718402336</v>
      </c>
      <c r="V209" s="109"/>
      <c r="W209" s="109"/>
      <c r="X209" s="109"/>
      <c r="Y209" s="109"/>
      <c r="Z209" s="111">
        <f>SUM(Z206:AD208)</f>
        <v>1.0136493821893671</v>
      </c>
      <c r="AA209" s="109"/>
      <c r="AB209" s="109"/>
      <c r="AC209" s="109"/>
      <c r="AD209" s="109"/>
      <c r="AE209" s="111">
        <f>SUM(AE206:AI208)</f>
        <v>2.3457028776354996</v>
      </c>
      <c r="AF209" s="109"/>
      <c r="AG209" s="109"/>
      <c r="AH209" s="109"/>
      <c r="AI209" s="109"/>
      <c r="AJ209" s="111">
        <f>SUM(AJ206:AN208)</f>
        <v>26.869263226657957</v>
      </c>
      <c r="AK209" s="109"/>
      <c r="AL209" s="109"/>
      <c r="AM209" s="109"/>
      <c r="AN209" s="109"/>
      <c r="AO209" s="111">
        <f>SUM(AO206:AS208)</f>
        <v>48.74560333468871</v>
      </c>
      <c r="AP209" s="109"/>
      <c r="AQ209" s="109"/>
      <c r="AR209" s="109"/>
      <c r="AS209" s="109"/>
      <c r="AT209" s="111">
        <f>SUM(AT206:AX208)</f>
        <v>0.54815278953554769</v>
      </c>
      <c r="AU209" s="109"/>
      <c r="AV209" s="109"/>
      <c r="AW209" s="109"/>
      <c r="AX209" s="109"/>
      <c r="AY209" s="111">
        <f>SUM(AY206:BC208)</f>
        <v>12.772604359003415</v>
      </c>
      <c r="AZ209" s="109"/>
      <c r="BA209" s="109"/>
      <c r="BB209" s="109"/>
      <c r="BC209" s="109"/>
      <c r="BD209" s="109">
        <f>SUM(P209:BC209)</f>
        <v>99.999999999999986</v>
      </c>
      <c r="BE209" s="109"/>
      <c r="BF209" s="109"/>
      <c r="BG209" s="109"/>
      <c r="BH209" s="109"/>
      <c r="BI209" s="109"/>
    </row>
    <row r="210" spans="1:61" hidden="1" x14ac:dyDescent="0.25">
      <c r="A210" s="19">
        <v>2018</v>
      </c>
      <c r="B210" s="19"/>
      <c r="C210" s="19"/>
      <c r="D210" s="78" t="s">
        <v>97</v>
      </c>
      <c r="E210" s="78"/>
      <c r="F210" s="78"/>
      <c r="G210" s="78"/>
      <c r="H210" s="78"/>
      <c r="I210" s="78"/>
      <c r="J210" s="78"/>
      <c r="K210" s="78"/>
      <c r="L210" s="78"/>
      <c r="M210" s="13" t="s">
        <v>15</v>
      </c>
      <c r="N210" s="13"/>
      <c r="O210" s="13"/>
      <c r="P210" s="106">
        <v>1809</v>
      </c>
      <c r="Q210" s="106"/>
      <c r="R210" s="106"/>
      <c r="S210" s="106"/>
      <c r="T210" s="106"/>
      <c r="U210" s="106">
        <v>194</v>
      </c>
      <c r="V210" s="106"/>
      <c r="W210" s="106"/>
      <c r="X210" s="106"/>
      <c r="Y210" s="106"/>
      <c r="Z210" s="106">
        <v>407</v>
      </c>
      <c r="AA210" s="106"/>
      <c r="AB210" s="106"/>
      <c r="AC210" s="106"/>
      <c r="AD210" s="106"/>
      <c r="AE210" s="106">
        <v>624</v>
      </c>
      <c r="AF210" s="106"/>
      <c r="AG210" s="106"/>
      <c r="AH210" s="106"/>
      <c r="AI210" s="106"/>
      <c r="AJ210" s="106">
        <v>4423</v>
      </c>
      <c r="AK210" s="106"/>
      <c r="AL210" s="106"/>
      <c r="AM210" s="106"/>
      <c r="AN210" s="106"/>
      <c r="AO210" s="107">
        <v>5588</v>
      </c>
      <c r="AP210" s="107"/>
      <c r="AQ210" s="107"/>
      <c r="AR210" s="107"/>
      <c r="AS210" s="107"/>
      <c r="AT210" s="106">
        <v>107</v>
      </c>
      <c r="AU210" s="106"/>
      <c r="AV210" s="106"/>
      <c r="AW210" s="106"/>
      <c r="AX210" s="106"/>
      <c r="AY210" s="106">
        <v>2428</v>
      </c>
      <c r="AZ210" s="106"/>
      <c r="BA210" s="106"/>
      <c r="BB210" s="106"/>
      <c r="BC210" s="106"/>
      <c r="BD210" s="106">
        <f>SUM(P210:BC210)</f>
        <v>15580</v>
      </c>
      <c r="BE210" s="106"/>
      <c r="BF210" s="106"/>
      <c r="BG210" s="106"/>
      <c r="BH210" s="106"/>
      <c r="BI210" s="106"/>
    </row>
    <row r="211" spans="1:61" hidden="1" x14ac:dyDescent="0.25">
      <c r="A211" s="19"/>
      <c r="B211" s="19"/>
      <c r="C211" s="19"/>
      <c r="D211" s="78"/>
      <c r="E211" s="78"/>
      <c r="F211" s="78"/>
      <c r="G211" s="78"/>
      <c r="H211" s="78"/>
      <c r="I211" s="78"/>
      <c r="J211" s="78"/>
      <c r="K211" s="78"/>
      <c r="L211" s="78"/>
      <c r="M211" s="13" t="s">
        <v>16</v>
      </c>
      <c r="N211" s="13"/>
      <c r="O211" s="13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  <c r="AC211" s="106"/>
      <c r="AD211" s="106"/>
      <c r="AE211" s="106">
        <v>4</v>
      </c>
      <c r="AF211" s="106"/>
      <c r="AG211" s="106"/>
      <c r="AH211" s="106"/>
      <c r="AI211" s="106"/>
      <c r="AJ211" s="106"/>
      <c r="AK211" s="106"/>
      <c r="AL211" s="106"/>
      <c r="AM211" s="106"/>
      <c r="AN211" s="106"/>
      <c r="AO211" s="107">
        <v>2576</v>
      </c>
      <c r="AP211" s="107"/>
      <c r="AQ211" s="107"/>
      <c r="AR211" s="107"/>
      <c r="AS211" s="107"/>
      <c r="AT211" s="106">
        <v>2</v>
      </c>
      <c r="AU211" s="106"/>
      <c r="AV211" s="106"/>
      <c r="AW211" s="106"/>
      <c r="AX211" s="106"/>
      <c r="AY211" s="106">
        <v>110</v>
      </c>
      <c r="AZ211" s="106"/>
      <c r="BA211" s="106"/>
      <c r="BB211" s="106"/>
      <c r="BC211" s="106"/>
      <c r="BD211" s="106">
        <f>SUM(P211:BC211)</f>
        <v>2692</v>
      </c>
      <c r="BE211" s="106"/>
      <c r="BF211" s="106"/>
      <c r="BG211" s="106"/>
      <c r="BH211" s="106"/>
      <c r="BI211" s="106"/>
    </row>
    <row r="212" spans="1:61" hidden="1" x14ac:dyDescent="0.25">
      <c r="A212" s="19"/>
      <c r="B212" s="19"/>
      <c r="C212" s="19"/>
      <c r="D212" s="78"/>
      <c r="E212" s="78"/>
      <c r="F212" s="78"/>
      <c r="G212" s="78"/>
      <c r="H212" s="78"/>
      <c r="I212" s="78"/>
      <c r="J212" s="78"/>
      <c r="K212" s="78"/>
      <c r="L212" s="78"/>
      <c r="M212" s="13" t="s">
        <v>17</v>
      </c>
      <c r="N212" s="13"/>
      <c r="O212" s="13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>
        <v>1210</v>
      </c>
      <c r="AK212" s="106"/>
      <c r="AL212" s="106"/>
      <c r="AM212" s="106"/>
      <c r="AN212" s="106"/>
      <c r="AO212" s="107"/>
      <c r="AP212" s="107"/>
      <c r="AQ212" s="107"/>
      <c r="AR212" s="107"/>
      <c r="AS212" s="107"/>
      <c r="AT212" s="106"/>
      <c r="AU212" s="106"/>
      <c r="AV212" s="106"/>
      <c r="AW212" s="106"/>
      <c r="AX212" s="106"/>
      <c r="AY212" s="106"/>
      <c r="AZ212" s="106"/>
      <c r="BA212" s="106"/>
      <c r="BB212" s="106"/>
      <c r="BC212" s="106"/>
      <c r="BD212" s="106">
        <f>SUM(P212:BC212)</f>
        <v>1210</v>
      </c>
      <c r="BE212" s="106"/>
      <c r="BF212" s="106"/>
      <c r="BG212" s="106"/>
      <c r="BH212" s="106"/>
      <c r="BI212" s="106"/>
    </row>
    <row r="213" spans="1:61" ht="14.25" hidden="1" x14ac:dyDescent="0.25">
      <c r="A213" s="19"/>
      <c r="B213" s="19"/>
      <c r="C213" s="19"/>
      <c r="D213" s="108" t="s">
        <v>18</v>
      </c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9">
        <f>SUM(P210:T212)</f>
        <v>1809</v>
      </c>
      <c r="Q213" s="109"/>
      <c r="R213" s="109"/>
      <c r="S213" s="109"/>
      <c r="T213" s="109"/>
      <c r="U213" s="109">
        <f>SUM(U210:Y212)</f>
        <v>194</v>
      </c>
      <c r="V213" s="109"/>
      <c r="W213" s="109"/>
      <c r="X213" s="109"/>
      <c r="Y213" s="109"/>
      <c r="Z213" s="109">
        <f>SUM(Z210:AD212)</f>
        <v>407</v>
      </c>
      <c r="AA213" s="109"/>
      <c r="AB213" s="109"/>
      <c r="AC213" s="109"/>
      <c r="AD213" s="109"/>
      <c r="AE213" s="109">
        <f>SUM(AE210:AI212)</f>
        <v>628</v>
      </c>
      <c r="AF213" s="109"/>
      <c r="AG213" s="109"/>
      <c r="AH213" s="109"/>
      <c r="AI213" s="109"/>
      <c r="AJ213" s="109">
        <f>SUM(AJ210:AN212)</f>
        <v>5633</v>
      </c>
      <c r="AK213" s="109"/>
      <c r="AL213" s="109"/>
      <c r="AM213" s="109"/>
      <c r="AN213" s="109"/>
      <c r="AO213" s="109">
        <f>SUM(AO210:AS212)</f>
        <v>8164</v>
      </c>
      <c r="AP213" s="109"/>
      <c r="AQ213" s="109"/>
      <c r="AR213" s="109"/>
      <c r="AS213" s="109"/>
      <c r="AT213" s="109">
        <f>SUM(AT210:AX212)</f>
        <v>109</v>
      </c>
      <c r="AU213" s="109"/>
      <c r="AV213" s="109"/>
      <c r="AW213" s="109"/>
      <c r="AX213" s="109"/>
      <c r="AY213" s="109">
        <f>SUM(AY210:BC212)</f>
        <v>2538</v>
      </c>
      <c r="AZ213" s="109"/>
      <c r="BA213" s="109"/>
      <c r="BB213" s="109"/>
      <c r="BC213" s="109"/>
      <c r="BD213" s="109">
        <f>SUM(BD210:BI212)</f>
        <v>19482</v>
      </c>
      <c r="BE213" s="109"/>
      <c r="BF213" s="109"/>
      <c r="BG213" s="109"/>
      <c r="BH213" s="109"/>
      <c r="BI213" s="109"/>
    </row>
    <row r="214" spans="1:61" hidden="1" x14ac:dyDescent="0.25">
      <c r="A214" s="19"/>
      <c r="B214" s="19"/>
      <c r="C214" s="19"/>
      <c r="D214" s="78" t="s">
        <v>98</v>
      </c>
      <c r="E214" s="78"/>
      <c r="F214" s="78"/>
      <c r="G214" s="78"/>
      <c r="H214" s="78"/>
      <c r="I214" s="78"/>
      <c r="J214" s="78"/>
      <c r="K214" s="78"/>
      <c r="L214" s="78"/>
      <c r="M214" s="13" t="s">
        <v>15</v>
      </c>
      <c r="N214" s="13"/>
      <c r="O214" s="13"/>
      <c r="P214" s="106">
        <v>36842</v>
      </c>
      <c r="Q214" s="106"/>
      <c r="R214" s="106"/>
      <c r="S214" s="106"/>
      <c r="T214" s="106"/>
      <c r="U214" s="106">
        <v>3778</v>
      </c>
      <c r="V214" s="106"/>
      <c r="W214" s="106"/>
      <c r="X214" s="106"/>
      <c r="Y214" s="106"/>
      <c r="Z214" s="106">
        <v>8005</v>
      </c>
      <c r="AA214" s="106"/>
      <c r="AB214" s="106"/>
      <c r="AC214" s="106"/>
      <c r="AD214" s="106"/>
      <c r="AE214" s="106">
        <v>11492</v>
      </c>
      <c r="AF214" s="106"/>
      <c r="AG214" s="106"/>
      <c r="AH214" s="106"/>
      <c r="AI214" s="106"/>
      <c r="AJ214" s="106">
        <v>96191</v>
      </c>
      <c r="AK214" s="106"/>
      <c r="AL214" s="106"/>
      <c r="AM214" s="106"/>
      <c r="AN214" s="106"/>
      <c r="AO214" s="107">
        <v>105855</v>
      </c>
      <c r="AP214" s="107"/>
      <c r="AQ214" s="107"/>
      <c r="AR214" s="107"/>
      <c r="AS214" s="107"/>
      <c r="AT214" s="106">
        <v>2688</v>
      </c>
      <c r="AU214" s="106"/>
      <c r="AV214" s="106"/>
      <c r="AW214" s="106"/>
      <c r="AX214" s="106"/>
      <c r="AY214" s="106">
        <v>49098</v>
      </c>
      <c r="AZ214" s="106"/>
      <c r="BA214" s="106"/>
      <c r="BB214" s="106"/>
      <c r="BC214" s="106"/>
      <c r="BD214" s="106">
        <f>SUM(P214:BC214)</f>
        <v>313949</v>
      </c>
      <c r="BE214" s="106"/>
      <c r="BF214" s="106"/>
      <c r="BG214" s="106"/>
      <c r="BH214" s="106"/>
      <c r="BI214" s="106"/>
    </row>
    <row r="215" spans="1:61" hidden="1" x14ac:dyDescent="0.25">
      <c r="A215" s="19"/>
      <c r="B215" s="19"/>
      <c r="C215" s="19"/>
      <c r="D215" s="78"/>
      <c r="E215" s="78"/>
      <c r="F215" s="78"/>
      <c r="G215" s="78"/>
      <c r="H215" s="78"/>
      <c r="I215" s="78"/>
      <c r="J215" s="78"/>
      <c r="K215" s="78"/>
      <c r="L215" s="78"/>
      <c r="M215" s="13" t="s">
        <v>16</v>
      </c>
      <c r="N215" s="13"/>
      <c r="O215" s="13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6"/>
      <c r="AC215" s="106"/>
      <c r="AD215" s="106"/>
      <c r="AE215" s="106">
        <v>95</v>
      </c>
      <c r="AF215" s="106"/>
      <c r="AG215" s="106"/>
      <c r="AH215" s="106"/>
      <c r="AI215" s="106"/>
      <c r="AJ215" s="106"/>
      <c r="AK215" s="106"/>
      <c r="AL215" s="106"/>
      <c r="AM215" s="106"/>
      <c r="AN215" s="106"/>
      <c r="AO215" s="107">
        <v>117519</v>
      </c>
      <c r="AP215" s="107"/>
      <c r="AQ215" s="107"/>
      <c r="AR215" s="107"/>
      <c r="AS215" s="107"/>
      <c r="AT215" s="106">
        <v>14</v>
      </c>
      <c r="AU215" s="106"/>
      <c r="AV215" s="106"/>
      <c r="AW215" s="106"/>
      <c r="AX215" s="106"/>
      <c r="AY215" s="106">
        <v>89</v>
      </c>
      <c r="AZ215" s="106"/>
      <c r="BA215" s="106"/>
      <c r="BB215" s="106"/>
      <c r="BC215" s="106"/>
      <c r="BD215" s="112">
        <f>SUM(P215:BC215)</f>
        <v>117717</v>
      </c>
      <c r="BE215" s="112"/>
      <c r="BF215" s="112"/>
      <c r="BG215" s="112"/>
      <c r="BH215" s="112"/>
      <c r="BI215" s="112"/>
    </row>
    <row r="216" spans="1:61" hidden="1" x14ac:dyDescent="0.25">
      <c r="A216" s="19"/>
      <c r="B216" s="19"/>
      <c r="C216" s="19"/>
      <c r="D216" s="78"/>
      <c r="E216" s="78"/>
      <c r="F216" s="78"/>
      <c r="G216" s="78"/>
      <c r="H216" s="78"/>
      <c r="I216" s="78"/>
      <c r="J216" s="78"/>
      <c r="K216" s="78"/>
      <c r="L216" s="78"/>
      <c r="M216" s="13" t="s">
        <v>17</v>
      </c>
      <c r="N216" s="13"/>
      <c r="O216" s="13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  <c r="AC216" s="106"/>
      <c r="AD216" s="106"/>
      <c r="AE216" s="106"/>
      <c r="AF216" s="106"/>
      <c r="AG216" s="106"/>
      <c r="AH216" s="106"/>
      <c r="AI216" s="106"/>
      <c r="AJ216" s="106">
        <v>20063</v>
      </c>
      <c r="AK216" s="106"/>
      <c r="AL216" s="106"/>
      <c r="AM216" s="106"/>
      <c r="AN216" s="106"/>
      <c r="AO216" s="107"/>
      <c r="AP216" s="107"/>
      <c r="AQ216" s="107"/>
      <c r="AR216" s="107"/>
      <c r="AS216" s="107"/>
      <c r="AT216" s="106"/>
      <c r="AU216" s="106"/>
      <c r="AV216" s="106"/>
      <c r="AW216" s="106"/>
      <c r="AX216" s="106"/>
      <c r="AY216" s="106"/>
      <c r="AZ216" s="106"/>
      <c r="BA216" s="106"/>
      <c r="BB216" s="106"/>
      <c r="BC216" s="106"/>
      <c r="BD216" s="106">
        <f>SUM(P216:BC216)</f>
        <v>20063</v>
      </c>
      <c r="BE216" s="106"/>
      <c r="BF216" s="106"/>
      <c r="BG216" s="106"/>
      <c r="BH216" s="106"/>
      <c r="BI216" s="106"/>
    </row>
    <row r="217" spans="1:61" ht="14.25" hidden="1" x14ac:dyDescent="0.25">
      <c r="A217" s="19"/>
      <c r="B217" s="19"/>
      <c r="C217" s="19"/>
      <c r="D217" s="108" t="s">
        <v>18</v>
      </c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9">
        <f>SUM(P214:T216)</f>
        <v>36842</v>
      </c>
      <c r="Q217" s="109"/>
      <c r="R217" s="109"/>
      <c r="S217" s="109"/>
      <c r="T217" s="109"/>
      <c r="U217" s="109">
        <f>SUM(U214:Y216)</f>
        <v>3778</v>
      </c>
      <c r="V217" s="109"/>
      <c r="W217" s="109"/>
      <c r="X217" s="109"/>
      <c r="Y217" s="109"/>
      <c r="Z217" s="109">
        <f>SUM(Z214:AD216)</f>
        <v>8005</v>
      </c>
      <c r="AA217" s="109"/>
      <c r="AB217" s="109"/>
      <c r="AC217" s="109"/>
      <c r="AD217" s="109"/>
      <c r="AE217" s="109">
        <f>SUM(AE214:AI216)</f>
        <v>11587</v>
      </c>
      <c r="AF217" s="109"/>
      <c r="AG217" s="109"/>
      <c r="AH217" s="109"/>
      <c r="AI217" s="109"/>
      <c r="AJ217" s="109">
        <f>SUM(AJ214:AN216)</f>
        <v>116254</v>
      </c>
      <c r="AK217" s="109"/>
      <c r="AL217" s="109"/>
      <c r="AM217" s="109"/>
      <c r="AN217" s="109"/>
      <c r="AO217" s="109">
        <f>SUM(AO214:AS216)</f>
        <v>223374</v>
      </c>
      <c r="AP217" s="109"/>
      <c r="AQ217" s="109"/>
      <c r="AR217" s="109"/>
      <c r="AS217" s="109"/>
      <c r="AT217" s="109">
        <f>SUM(AT214:AX216)</f>
        <v>2702</v>
      </c>
      <c r="AU217" s="109"/>
      <c r="AV217" s="109"/>
      <c r="AW217" s="109"/>
      <c r="AX217" s="109"/>
      <c r="AY217" s="109">
        <f>SUM(AY214:BC216)</f>
        <v>49187</v>
      </c>
      <c r="AZ217" s="109"/>
      <c r="BA217" s="109"/>
      <c r="BB217" s="109"/>
      <c r="BC217" s="109"/>
      <c r="BD217" s="109">
        <f>SUM(BD214:BI216)</f>
        <v>451729</v>
      </c>
      <c r="BE217" s="109"/>
      <c r="BF217" s="109"/>
      <c r="BG217" s="109"/>
      <c r="BH217" s="109"/>
      <c r="BI217" s="109"/>
    </row>
    <row r="218" spans="1:61" hidden="1" x14ac:dyDescent="0.25">
      <c r="A218" s="19"/>
      <c r="B218" s="19"/>
      <c r="C218" s="19"/>
      <c r="D218" s="78" t="s">
        <v>99</v>
      </c>
      <c r="E218" s="78"/>
      <c r="F218" s="78"/>
      <c r="G218" s="78"/>
      <c r="H218" s="78"/>
      <c r="I218" s="78"/>
      <c r="J218" s="78"/>
      <c r="K218" s="78"/>
      <c r="L218" s="78"/>
      <c r="M218" s="13" t="s">
        <v>15</v>
      </c>
      <c r="N218" s="13"/>
      <c r="O218" s="13"/>
      <c r="P218" s="110">
        <f>P214/451729*100</f>
        <v>8.1557748118894295</v>
      </c>
      <c r="Q218" s="110"/>
      <c r="R218" s="110"/>
      <c r="S218" s="110"/>
      <c r="T218" s="110"/>
      <c r="U218" s="110">
        <f>U214/451729*100</f>
        <v>0.83634214318761901</v>
      </c>
      <c r="V218" s="110"/>
      <c r="W218" s="110"/>
      <c r="X218" s="110"/>
      <c r="Y218" s="110"/>
      <c r="Z218" s="110">
        <f>Z214/451729*100</f>
        <v>1.7720801631066412</v>
      </c>
      <c r="AA218" s="110"/>
      <c r="AB218" s="110"/>
      <c r="AC218" s="110"/>
      <c r="AD218" s="110"/>
      <c r="AE218" s="110">
        <f>AE214/451729*100</f>
        <v>2.5440031523324826</v>
      </c>
      <c r="AF218" s="110"/>
      <c r="AG218" s="110"/>
      <c r="AH218" s="110"/>
      <c r="AI218" s="110"/>
      <c r="AJ218" s="110">
        <f>AJ214/451729*100</f>
        <v>21.29396164514565</v>
      </c>
      <c r="AK218" s="110"/>
      <c r="AL218" s="110"/>
      <c r="AM218" s="110"/>
      <c r="AN218" s="110"/>
      <c r="AO218" s="110">
        <f>AO214/451729*100</f>
        <v>23.433297397333359</v>
      </c>
      <c r="AP218" s="110"/>
      <c r="AQ218" s="110"/>
      <c r="AR218" s="110"/>
      <c r="AS218" s="110"/>
      <c r="AT218" s="110">
        <f>AT214/451729*100</f>
        <v>0.59504703040982543</v>
      </c>
      <c r="AU218" s="110"/>
      <c r="AV218" s="110"/>
      <c r="AW218" s="110"/>
      <c r="AX218" s="110"/>
      <c r="AY218" s="110">
        <f>AY214/451729*100</f>
        <v>10.868905914829465</v>
      </c>
      <c r="AZ218" s="110"/>
      <c r="BA218" s="110"/>
      <c r="BB218" s="110"/>
      <c r="BC218" s="110"/>
      <c r="BD218" s="110">
        <f>SUM(P218:BC218)</f>
        <v>69.499412258234472</v>
      </c>
      <c r="BE218" s="110"/>
      <c r="BF218" s="110"/>
      <c r="BG218" s="110"/>
      <c r="BH218" s="110"/>
      <c r="BI218" s="110"/>
    </row>
    <row r="219" spans="1:61" hidden="1" x14ac:dyDescent="0.25">
      <c r="A219" s="19"/>
      <c r="B219" s="19"/>
      <c r="C219" s="19"/>
      <c r="D219" s="78"/>
      <c r="E219" s="78"/>
      <c r="F219" s="78"/>
      <c r="G219" s="78"/>
      <c r="H219" s="78"/>
      <c r="I219" s="78"/>
      <c r="J219" s="78"/>
      <c r="K219" s="78"/>
      <c r="L219" s="78"/>
      <c r="M219" s="13" t="s">
        <v>16</v>
      </c>
      <c r="N219" s="13"/>
      <c r="O219" s="13"/>
      <c r="P219" s="110">
        <f>P215/451729*100</f>
        <v>0</v>
      </c>
      <c r="Q219" s="110"/>
      <c r="R219" s="110"/>
      <c r="S219" s="110"/>
      <c r="T219" s="110"/>
      <c r="U219" s="110">
        <f>U215/451729*100</f>
        <v>0</v>
      </c>
      <c r="V219" s="110"/>
      <c r="W219" s="110"/>
      <c r="X219" s="110"/>
      <c r="Y219" s="110"/>
      <c r="Z219" s="110">
        <f>Z215/451729*100</f>
        <v>0</v>
      </c>
      <c r="AA219" s="110"/>
      <c r="AB219" s="110"/>
      <c r="AC219" s="110"/>
      <c r="AD219" s="110"/>
      <c r="AE219" s="110">
        <f>AE215/451729*100</f>
        <v>2.103030799439487E-2</v>
      </c>
      <c r="AF219" s="110"/>
      <c r="AG219" s="110"/>
      <c r="AH219" s="110"/>
      <c r="AI219" s="110"/>
      <c r="AJ219" s="110">
        <f>AJ215/451729*100</f>
        <v>0</v>
      </c>
      <c r="AK219" s="110"/>
      <c r="AL219" s="110"/>
      <c r="AM219" s="110"/>
      <c r="AN219" s="110"/>
      <c r="AO219" s="110">
        <f>AO215/451729*100</f>
        <v>26.015376475718849</v>
      </c>
      <c r="AP219" s="110"/>
      <c r="AQ219" s="110"/>
      <c r="AR219" s="110"/>
      <c r="AS219" s="110"/>
      <c r="AT219" s="110">
        <f>AT215/451729*100</f>
        <v>3.0992032833845069E-3</v>
      </c>
      <c r="AU219" s="110"/>
      <c r="AV219" s="110"/>
      <c r="AW219" s="110"/>
      <c r="AX219" s="110"/>
      <c r="AY219" s="110">
        <f>AY215/451729*100</f>
        <v>1.9702078015801511E-2</v>
      </c>
      <c r="AZ219" s="110"/>
      <c r="BA219" s="110"/>
      <c r="BB219" s="110"/>
      <c r="BC219" s="110"/>
      <c r="BD219" s="110">
        <f>SUM(P219:BC219)</f>
        <v>26.059208065012427</v>
      </c>
      <c r="BE219" s="110"/>
      <c r="BF219" s="110"/>
      <c r="BG219" s="110"/>
      <c r="BH219" s="110"/>
      <c r="BI219" s="110"/>
    </row>
    <row r="220" spans="1:61" hidden="1" x14ac:dyDescent="0.25">
      <c r="A220" s="19"/>
      <c r="B220" s="19"/>
      <c r="C220" s="19"/>
      <c r="D220" s="78"/>
      <c r="E220" s="78"/>
      <c r="F220" s="78"/>
      <c r="G220" s="78"/>
      <c r="H220" s="78"/>
      <c r="I220" s="78"/>
      <c r="J220" s="78"/>
      <c r="K220" s="78"/>
      <c r="L220" s="78"/>
      <c r="M220" s="13" t="s">
        <v>17</v>
      </c>
      <c r="N220" s="13"/>
      <c r="O220" s="13"/>
      <c r="P220" s="110">
        <f>P216/451729*100</f>
        <v>0</v>
      </c>
      <c r="Q220" s="110"/>
      <c r="R220" s="110"/>
      <c r="S220" s="110"/>
      <c r="T220" s="110"/>
      <c r="U220" s="110">
        <f>U216/451729*100</f>
        <v>0</v>
      </c>
      <c r="V220" s="110"/>
      <c r="W220" s="110"/>
      <c r="X220" s="110"/>
      <c r="Y220" s="110"/>
      <c r="Z220" s="110">
        <f>Z216/451729*100</f>
        <v>0</v>
      </c>
      <c r="AA220" s="110"/>
      <c r="AB220" s="110"/>
      <c r="AC220" s="110"/>
      <c r="AD220" s="110"/>
      <c r="AE220" s="110">
        <f>AE216/451729*100</f>
        <v>0</v>
      </c>
      <c r="AF220" s="110"/>
      <c r="AG220" s="110"/>
      <c r="AH220" s="110"/>
      <c r="AI220" s="110"/>
      <c r="AJ220" s="110">
        <f>AJ216/451729*100</f>
        <v>4.4413796767530975</v>
      </c>
      <c r="AK220" s="110"/>
      <c r="AL220" s="110"/>
      <c r="AM220" s="110"/>
      <c r="AN220" s="110"/>
      <c r="AO220" s="110">
        <f>AO216/451729*100</f>
        <v>0</v>
      </c>
      <c r="AP220" s="110"/>
      <c r="AQ220" s="110"/>
      <c r="AR220" s="110"/>
      <c r="AS220" s="110"/>
      <c r="AT220" s="110">
        <f>AT216/451729*100</f>
        <v>0</v>
      </c>
      <c r="AU220" s="110"/>
      <c r="AV220" s="110"/>
      <c r="AW220" s="110"/>
      <c r="AX220" s="110"/>
      <c r="AY220" s="110">
        <f>AY216/451729*100</f>
        <v>0</v>
      </c>
      <c r="AZ220" s="110"/>
      <c r="BA220" s="110"/>
      <c r="BB220" s="110"/>
      <c r="BC220" s="110"/>
      <c r="BD220" s="110">
        <f>SUM(P220:BC220)</f>
        <v>4.4413796767530975</v>
      </c>
      <c r="BE220" s="110"/>
      <c r="BF220" s="110"/>
      <c r="BG220" s="110"/>
      <c r="BH220" s="110"/>
      <c r="BI220" s="110"/>
    </row>
    <row r="221" spans="1:61" ht="14.25" hidden="1" x14ac:dyDescent="0.25">
      <c r="A221" s="19"/>
      <c r="B221" s="19"/>
      <c r="C221" s="19"/>
      <c r="D221" s="108" t="s">
        <v>18</v>
      </c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11">
        <f>SUM(P218:T220)</f>
        <v>8.1557748118894295</v>
      </c>
      <c r="Q221" s="109"/>
      <c r="R221" s="109"/>
      <c r="S221" s="109"/>
      <c r="T221" s="109"/>
      <c r="U221" s="111">
        <f>SUM(U218:Y220)</f>
        <v>0.83634214318761901</v>
      </c>
      <c r="V221" s="109"/>
      <c r="W221" s="109"/>
      <c r="X221" s="109"/>
      <c r="Y221" s="109"/>
      <c r="Z221" s="111">
        <f>SUM(Z218:AD220)</f>
        <v>1.7720801631066412</v>
      </c>
      <c r="AA221" s="109"/>
      <c r="AB221" s="109"/>
      <c r="AC221" s="109"/>
      <c r="AD221" s="109"/>
      <c r="AE221" s="111">
        <f>SUM(AE218:AI220)</f>
        <v>2.5650334603268776</v>
      </c>
      <c r="AF221" s="109"/>
      <c r="AG221" s="109"/>
      <c r="AH221" s="109"/>
      <c r="AI221" s="109"/>
      <c r="AJ221" s="111">
        <f>SUM(AJ218:AN220)</f>
        <v>25.735341321898748</v>
      </c>
      <c r="AK221" s="109"/>
      <c r="AL221" s="109"/>
      <c r="AM221" s="109"/>
      <c r="AN221" s="109"/>
      <c r="AO221" s="111">
        <f>SUM(AO218:AS220)</f>
        <v>49.448673873052208</v>
      </c>
      <c r="AP221" s="109"/>
      <c r="AQ221" s="109"/>
      <c r="AR221" s="109"/>
      <c r="AS221" s="109"/>
      <c r="AT221" s="111">
        <f>SUM(AT218:AX220)</f>
        <v>0.59814623369320996</v>
      </c>
      <c r="AU221" s="109"/>
      <c r="AV221" s="109"/>
      <c r="AW221" s="109"/>
      <c r="AX221" s="109"/>
      <c r="AY221" s="111">
        <f>SUM(AY218:BC220)</f>
        <v>10.888607992845268</v>
      </c>
      <c r="AZ221" s="109"/>
      <c r="BA221" s="109"/>
      <c r="BB221" s="109"/>
      <c r="BC221" s="109"/>
      <c r="BD221" s="109">
        <f>SUM(P221:BC221)</f>
        <v>100.00000000000001</v>
      </c>
      <c r="BE221" s="109"/>
      <c r="BF221" s="109"/>
      <c r="BG221" s="109"/>
      <c r="BH221" s="109"/>
      <c r="BI221" s="109"/>
    </row>
    <row r="222" spans="1:61" ht="12" customHeight="1" x14ac:dyDescent="0.25">
      <c r="A222" s="113"/>
      <c r="B222" s="113"/>
      <c r="C222" s="113"/>
      <c r="D222" s="114"/>
      <c r="E222" s="114"/>
      <c r="F222" s="114"/>
      <c r="G222" s="114"/>
      <c r="H222" s="114"/>
      <c r="I222" s="114"/>
      <c r="J222" s="114"/>
      <c r="K222" s="114"/>
      <c r="L222" s="114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8" t="s">
        <v>85</v>
      </c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115"/>
      <c r="BD222" s="20"/>
      <c r="BE222" s="20"/>
      <c r="BF222" s="20"/>
      <c r="BG222" s="20"/>
      <c r="BH222" s="20"/>
      <c r="BI222" s="20"/>
    </row>
    <row r="223" spans="1:61" ht="12" customHeight="1" x14ac:dyDescent="0.25">
      <c r="A223" s="113"/>
      <c r="B223" s="113"/>
      <c r="C223" s="113"/>
      <c r="D223" s="114"/>
      <c r="E223" s="114"/>
      <c r="F223" s="114"/>
      <c r="G223" s="114"/>
      <c r="H223" s="114"/>
      <c r="I223" s="114"/>
      <c r="J223" s="114"/>
      <c r="K223" s="114"/>
      <c r="L223" s="114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116" t="s">
        <v>100</v>
      </c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115"/>
      <c r="BD223" s="20"/>
      <c r="BE223" s="20"/>
      <c r="BF223" s="20"/>
      <c r="BG223" s="20"/>
      <c r="BH223" s="20"/>
      <c r="BI223" s="20"/>
    </row>
    <row r="224" spans="1:61" ht="12" customHeight="1" x14ac:dyDescent="0.25">
      <c r="A224" s="4" t="s">
        <v>101</v>
      </c>
    </row>
    <row r="225" spans="1:61" ht="12" customHeight="1" x14ac:dyDescent="0.25">
      <c r="A225" s="4" t="s">
        <v>102</v>
      </c>
    </row>
    <row r="226" spans="1:61" ht="12" customHeight="1" x14ac:dyDescent="0.25">
      <c r="A226" s="4" t="s">
        <v>103</v>
      </c>
      <c r="BC226" s="7" t="s">
        <v>104</v>
      </c>
    </row>
    <row r="227" spans="1:61" ht="12" customHeight="1" x14ac:dyDescent="0.25">
      <c r="A227" s="19" t="s">
        <v>4</v>
      </c>
      <c r="B227" s="19"/>
      <c r="C227" s="19"/>
      <c r="D227" s="27" t="s">
        <v>87</v>
      </c>
      <c r="E227" s="28"/>
      <c r="F227" s="28"/>
      <c r="G227" s="28"/>
      <c r="H227" s="28"/>
      <c r="I227" s="28"/>
      <c r="J227" s="28"/>
      <c r="K227" s="28"/>
      <c r="L227" s="28"/>
      <c r="M227" s="19" t="s">
        <v>88</v>
      </c>
      <c r="N227" s="19"/>
      <c r="O227" s="19"/>
      <c r="P227" s="19"/>
      <c r="Q227" s="117" t="s">
        <v>105</v>
      </c>
      <c r="R227" s="118"/>
      <c r="S227" s="118"/>
      <c r="T227" s="118"/>
      <c r="U227" s="118"/>
      <c r="V227" s="118"/>
      <c r="W227" s="119"/>
      <c r="X227" s="117" t="s">
        <v>106</v>
      </c>
      <c r="Y227" s="118"/>
      <c r="Z227" s="118"/>
      <c r="AA227" s="118"/>
      <c r="AB227" s="118"/>
      <c r="AC227" s="118"/>
      <c r="AD227" s="119"/>
      <c r="AE227" s="117" t="s">
        <v>107</v>
      </c>
      <c r="AF227" s="118"/>
      <c r="AG227" s="118"/>
      <c r="AH227" s="118"/>
      <c r="AI227" s="118"/>
      <c r="AJ227" s="118"/>
      <c r="AK227" s="119"/>
      <c r="AL227" s="117" t="s">
        <v>92</v>
      </c>
      <c r="AM227" s="118"/>
      <c r="AN227" s="118"/>
      <c r="AO227" s="118"/>
      <c r="AP227" s="118"/>
      <c r="AQ227" s="119"/>
      <c r="AR227" s="117" t="s">
        <v>108</v>
      </c>
      <c r="AS227" s="118"/>
      <c r="AT227" s="118"/>
      <c r="AU227" s="118"/>
      <c r="AV227" s="118"/>
      <c r="AW227" s="119"/>
      <c r="AX227" s="106" t="s">
        <v>109</v>
      </c>
      <c r="AY227" s="106"/>
      <c r="AZ227" s="106"/>
      <c r="BA227" s="106"/>
      <c r="BB227" s="106"/>
      <c r="BC227" s="106"/>
      <c r="BD227" s="117" t="s">
        <v>18</v>
      </c>
      <c r="BE227" s="118"/>
      <c r="BF227" s="118"/>
      <c r="BG227" s="118"/>
      <c r="BH227" s="118"/>
      <c r="BI227" s="119"/>
    </row>
    <row r="228" spans="1:61" ht="12" customHeight="1" x14ac:dyDescent="0.25">
      <c r="A228" s="36">
        <v>2016</v>
      </c>
      <c r="B228" s="37"/>
      <c r="C228" s="38"/>
      <c r="D228" s="42" t="s">
        <v>97</v>
      </c>
      <c r="E228" s="43"/>
      <c r="F228" s="43"/>
      <c r="G228" s="43"/>
      <c r="H228" s="43"/>
      <c r="I228" s="43"/>
      <c r="J228" s="43"/>
      <c r="K228" s="43"/>
      <c r="L228" s="44"/>
      <c r="M228" s="19" t="s">
        <v>15</v>
      </c>
      <c r="N228" s="19"/>
      <c r="O228" s="19"/>
      <c r="P228" s="19"/>
      <c r="Q228" s="117">
        <v>263</v>
      </c>
      <c r="R228" s="118"/>
      <c r="S228" s="118"/>
      <c r="T228" s="118"/>
      <c r="U228" s="118"/>
      <c r="V228" s="118"/>
      <c r="W228" s="119"/>
      <c r="X228" s="117">
        <v>1658</v>
      </c>
      <c r="Y228" s="118"/>
      <c r="Z228" s="118"/>
      <c r="AA228" s="118"/>
      <c r="AB228" s="118"/>
      <c r="AC228" s="118"/>
      <c r="AD228" s="119"/>
      <c r="AE228" s="117">
        <v>2573</v>
      </c>
      <c r="AF228" s="118"/>
      <c r="AG228" s="118"/>
      <c r="AH228" s="118"/>
      <c r="AI228" s="118"/>
      <c r="AJ228" s="118"/>
      <c r="AK228" s="119"/>
      <c r="AL228" s="117">
        <v>587</v>
      </c>
      <c r="AM228" s="118"/>
      <c r="AN228" s="118"/>
      <c r="AO228" s="118"/>
      <c r="AP228" s="118"/>
      <c r="AQ228" s="119"/>
      <c r="AR228" s="117">
        <v>5168</v>
      </c>
      <c r="AS228" s="118"/>
      <c r="AT228" s="118"/>
      <c r="AU228" s="118"/>
      <c r="AV228" s="118"/>
      <c r="AW228" s="119"/>
      <c r="AX228" s="120">
        <v>3964</v>
      </c>
      <c r="AY228" s="121"/>
      <c r="AZ228" s="121"/>
      <c r="BA228" s="121"/>
      <c r="BB228" s="121"/>
      <c r="BC228" s="122"/>
      <c r="BD228" s="117">
        <f>SUM(Q228:BC228)</f>
        <v>14213</v>
      </c>
      <c r="BE228" s="118"/>
      <c r="BF228" s="118"/>
      <c r="BG228" s="118"/>
      <c r="BH228" s="118"/>
      <c r="BI228" s="119"/>
    </row>
    <row r="229" spans="1:61" ht="12" customHeight="1" x14ac:dyDescent="0.25">
      <c r="A229" s="48"/>
      <c r="B229" s="49"/>
      <c r="C229" s="50"/>
      <c r="D229" s="54"/>
      <c r="E229" s="55"/>
      <c r="F229" s="55"/>
      <c r="G229" s="55"/>
      <c r="H229" s="55"/>
      <c r="I229" s="55"/>
      <c r="J229" s="55"/>
      <c r="K229" s="55"/>
      <c r="L229" s="56"/>
      <c r="M229" s="19" t="s">
        <v>16</v>
      </c>
      <c r="N229" s="19"/>
      <c r="O229" s="19"/>
      <c r="P229" s="19"/>
      <c r="Q229" s="117"/>
      <c r="R229" s="118"/>
      <c r="S229" s="118"/>
      <c r="T229" s="118"/>
      <c r="U229" s="118"/>
      <c r="V229" s="118"/>
      <c r="W229" s="119"/>
      <c r="X229" s="117"/>
      <c r="Y229" s="118"/>
      <c r="Z229" s="118"/>
      <c r="AA229" s="118"/>
      <c r="AB229" s="118"/>
      <c r="AC229" s="118"/>
      <c r="AD229" s="119"/>
      <c r="AE229" s="117">
        <v>25</v>
      </c>
      <c r="AF229" s="118"/>
      <c r="AG229" s="118"/>
      <c r="AH229" s="118"/>
      <c r="AI229" s="118"/>
      <c r="AJ229" s="118"/>
      <c r="AK229" s="119"/>
      <c r="AL229" s="117">
        <v>4</v>
      </c>
      <c r="AM229" s="118"/>
      <c r="AN229" s="118"/>
      <c r="AO229" s="118"/>
      <c r="AP229" s="118"/>
      <c r="AQ229" s="119"/>
      <c r="AR229" s="117">
        <v>2577</v>
      </c>
      <c r="AS229" s="118"/>
      <c r="AT229" s="118"/>
      <c r="AU229" s="118"/>
      <c r="AV229" s="118"/>
      <c r="AW229" s="119"/>
      <c r="AX229" s="120">
        <v>15</v>
      </c>
      <c r="AY229" s="121"/>
      <c r="AZ229" s="121"/>
      <c r="BA229" s="121"/>
      <c r="BB229" s="121"/>
      <c r="BC229" s="122"/>
      <c r="BD229" s="117">
        <f t="shared" ref="BD229:BD239" si="25">SUM(Q229:BC229)</f>
        <v>2621</v>
      </c>
      <c r="BE229" s="118"/>
      <c r="BF229" s="118"/>
      <c r="BG229" s="118"/>
      <c r="BH229" s="118"/>
      <c r="BI229" s="119"/>
    </row>
    <row r="230" spans="1:61" ht="12" customHeight="1" x14ac:dyDescent="0.25">
      <c r="A230" s="48"/>
      <c r="B230" s="49"/>
      <c r="C230" s="50"/>
      <c r="D230" s="60"/>
      <c r="E230" s="61"/>
      <c r="F230" s="61"/>
      <c r="G230" s="61"/>
      <c r="H230" s="61"/>
      <c r="I230" s="61"/>
      <c r="J230" s="61"/>
      <c r="K230" s="61"/>
      <c r="L230" s="62"/>
      <c r="M230" s="19" t="s">
        <v>17</v>
      </c>
      <c r="N230" s="19"/>
      <c r="O230" s="19"/>
      <c r="P230" s="19"/>
      <c r="Q230" s="117"/>
      <c r="R230" s="118"/>
      <c r="S230" s="118"/>
      <c r="T230" s="118"/>
      <c r="U230" s="118"/>
      <c r="V230" s="118"/>
      <c r="W230" s="119"/>
      <c r="X230" s="117"/>
      <c r="Y230" s="118"/>
      <c r="Z230" s="118"/>
      <c r="AA230" s="118"/>
      <c r="AB230" s="118"/>
      <c r="AC230" s="118"/>
      <c r="AD230" s="119"/>
      <c r="AE230" s="117"/>
      <c r="AF230" s="118"/>
      <c r="AG230" s="118"/>
      <c r="AH230" s="118"/>
      <c r="AI230" s="118"/>
      <c r="AJ230" s="118"/>
      <c r="AK230" s="119"/>
      <c r="AL230" s="117"/>
      <c r="AM230" s="118"/>
      <c r="AN230" s="118"/>
      <c r="AO230" s="118"/>
      <c r="AP230" s="118"/>
      <c r="AQ230" s="119"/>
      <c r="AR230" s="117"/>
      <c r="AS230" s="118"/>
      <c r="AT230" s="118"/>
      <c r="AU230" s="118"/>
      <c r="AV230" s="118"/>
      <c r="AW230" s="119"/>
      <c r="AX230" s="120">
        <v>1343</v>
      </c>
      <c r="AY230" s="121"/>
      <c r="AZ230" s="121"/>
      <c r="BA230" s="121"/>
      <c r="BB230" s="121"/>
      <c r="BC230" s="122"/>
      <c r="BD230" s="117">
        <f t="shared" si="25"/>
        <v>1343</v>
      </c>
      <c r="BE230" s="118"/>
      <c r="BF230" s="118"/>
      <c r="BG230" s="118"/>
      <c r="BH230" s="118"/>
      <c r="BI230" s="119"/>
    </row>
    <row r="231" spans="1:61" ht="12" customHeight="1" x14ac:dyDescent="0.25">
      <c r="A231" s="48"/>
      <c r="B231" s="49"/>
      <c r="C231" s="50"/>
      <c r="D231" s="123" t="s">
        <v>18</v>
      </c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5"/>
      <c r="Q231" s="126">
        <f t="shared" ref="Q231" si="26">SUM(Q228:W230)</f>
        <v>263</v>
      </c>
      <c r="R231" s="127"/>
      <c r="S231" s="127"/>
      <c r="T231" s="127"/>
      <c r="U231" s="127"/>
      <c r="V231" s="127"/>
      <c r="W231" s="128"/>
      <c r="X231" s="126">
        <f t="shared" ref="X231" si="27">SUM(X228:AD230)</f>
        <v>1658</v>
      </c>
      <c r="Y231" s="127"/>
      <c r="Z231" s="127"/>
      <c r="AA231" s="127"/>
      <c r="AB231" s="127"/>
      <c r="AC231" s="127"/>
      <c r="AD231" s="128"/>
      <c r="AE231" s="126">
        <f t="shared" ref="AE231" si="28">SUM(AE228:AK230)</f>
        <v>2598</v>
      </c>
      <c r="AF231" s="127"/>
      <c r="AG231" s="127"/>
      <c r="AH231" s="127"/>
      <c r="AI231" s="127"/>
      <c r="AJ231" s="127"/>
      <c r="AK231" s="128"/>
      <c r="AL231" s="126">
        <f>SUM(AL228:AQ230)</f>
        <v>591</v>
      </c>
      <c r="AM231" s="127"/>
      <c r="AN231" s="127"/>
      <c r="AO231" s="127"/>
      <c r="AP231" s="127"/>
      <c r="AQ231" s="128"/>
      <c r="AR231" s="126">
        <f>SUM(AR228:AW230)</f>
        <v>7745</v>
      </c>
      <c r="AS231" s="127"/>
      <c r="AT231" s="127"/>
      <c r="AU231" s="127"/>
      <c r="AV231" s="127"/>
      <c r="AW231" s="128"/>
      <c r="AX231" s="126">
        <f>SUM(AX228:BC230)</f>
        <v>5322</v>
      </c>
      <c r="AY231" s="127"/>
      <c r="AZ231" s="127"/>
      <c r="BA231" s="127"/>
      <c r="BB231" s="127"/>
      <c r="BC231" s="128"/>
      <c r="BD231" s="126">
        <f t="shared" si="25"/>
        <v>18177</v>
      </c>
      <c r="BE231" s="127"/>
      <c r="BF231" s="127"/>
      <c r="BG231" s="127"/>
      <c r="BH231" s="127"/>
      <c r="BI231" s="128"/>
    </row>
    <row r="232" spans="1:61" ht="12" customHeight="1" x14ac:dyDescent="0.25">
      <c r="A232" s="48"/>
      <c r="B232" s="49"/>
      <c r="C232" s="50"/>
      <c r="D232" s="42" t="s">
        <v>98</v>
      </c>
      <c r="E232" s="43"/>
      <c r="F232" s="43"/>
      <c r="G232" s="43"/>
      <c r="H232" s="43"/>
      <c r="I232" s="43"/>
      <c r="J232" s="43"/>
      <c r="K232" s="43"/>
      <c r="L232" s="44"/>
      <c r="M232" s="19" t="s">
        <v>15</v>
      </c>
      <c r="N232" s="19"/>
      <c r="O232" s="19"/>
      <c r="P232" s="19"/>
      <c r="Q232" s="117">
        <v>4793</v>
      </c>
      <c r="R232" s="118"/>
      <c r="S232" s="118"/>
      <c r="T232" s="118"/>
      <c r="U232" s="118"/>
      <c r="V232" s="118"/>
      <c r="W232" s="119"/>
      <c r="X232" s="117">
        <v>31669</v>
      </c>
      <c r="Y232" s="118"/>
      <c r="Z232" s="118"/>
      <c r="AA232" s="118"/>
      <c r="AB232" s="118"/>
      <c r="AC232" s="118"/>
      <c r="AD232" s="119"/>
      <c r="AE232" s="117">
        <v>55946</v>
      </c>
      <c r="AF232" s="118"/>
      <c r="AG232" s="118"/>
      <c r="AH232" s="118"/>
      <c r="AI232" s="118"/>
      <c r="AJ232" s="118"/>
      <c r="AK232" s="119"/>
      <c r="AL232" s="117">
        <v>10080</v>
      </c>
      <c r="AM232" s="118"/>
      <c r="AN232" s="118"/>
      <c r="AO232" s="118"/>
      <c r="AP232" s="118"/>
      <c r="AQ232" s="119"/>
      <c r="AR232" s="117">
        <v>98049</v>
      </c>
      <c r="AS232" s="118"/>
      <c r="AT232" s="118"/>
      <c r="AU232" s="118"/>
      <c r="AV232" s="118"/>
      <c r="AW232" s="119"/>
      <c r="AX232" s="120">
        <v>90451</v>
      </c>
      <c r="AY232" s="121"/>
      <c r="AZ232" s="121"/>
      <c r="BA232" s="121"/>
      <c r="BB232" s="121"/>
      <c r="BC232" s="122"/>
      <c r="BD232" s="117">
        <f t="shared" si="25"/>
        <v>290988</v>
      </c>
      <c r="BE232" s="118"/>
      <c r="BF232" s="118"/>
      <c r="BG232" s="118"/>
      <c r="BH232" s="118"/>
      <c r="BI232" s="119"/>
    </row>
    <row r="233" spans="1:61" ht="12" customHeight="1" x14ac:dyDescent="0.25">
      <c r="A233" s="48"/>
      <c r="B233" s="49"/>
      <c r="C233" s="50"/>
      <c r="D233" s="54"/>
      <c r="E233" s="55"/>
      <c r="F233" s="55"/>
      <c r="G233" s="55"/>
      <c r="H233" s="55"/>
      <c r="I233" s="55"/>
      <c r="J233" s="55"/>
      <c r="K233" s="55"/>
      <c r="L233" s="56"/>
      <c r="M233" s="19" t="s">
        <v>16</v>
      </c>
      <c r="N233" s="19"/>
      <c r="O233" s="19"/>
      <c r="P233" s="19"/>
      <c r="Q233" s="117"/>
      <c r="R233" s="118"/>
      <c r="S233" s="118"/>
      <c r="T233" s="118"/>
      <c r="U233" s="118"/>
      <c r="V233" s="118"/>
      <c r="W233" s="119"/>
      <c r="X233" s="117"/>
      <c r="Y233" s="118"/>
      <c r="Z233" s="118"/>
      <c r="AA233" s="118"/>
      <c r="AB233" s="118"/>
      <c r="AC233" s="118"/>
      <c r="AD233" s="119"/>
      <c r="AE233" s="117">
        <v>580</v>
      </c>
      <c r="AF233" s="118"/>
      <c r="AG233" s="118"/>
      <c r="AH233" s="118"/>
      <c r="AI233" s="118"/>
      <c r="AJ233" s="118"/>
      <c r="AK233" s="119"/>
      <c r="AL233" s="117">
        <v>95</v>
      </c>
      <c r="AM233" s="118"/>
      <c r="AN233" s="118"/>
      <c r="AO233" s="118"/>
      <c r="AP233" s="118"/>
      <c r="AQ233" s="119"/>
      <c r="AR233" s="117">
        <v>110586</v>
      </c>
      <c r="AS233" s="118"/>
      <c r="AT233" s="118"/>
      <c r="AU233" s="118"/>
      <c r="AV233" s="118"/>
      <c r="AW233" s="119"/>
      <c r="AX233" s="120">
        <v>1565</v>
      </c>
      <c r="AY233" s="121"/>
      <c r="AZ233" s="121"/>
      <c r="BA233" s="121"/>
      <c r="BB233" s="121"/>
      <c r="BC233" s="122"/>
      <c r="BD233" s="117">
        <f t="shared" si="25"/>
        <v>112826</v>
      </c>
      <c r="BE233" s="118"/>
      <c r="BF233" s="118"/>
      <c r="BG233" s="118"/>
      <c r="BH233" s="118"/>
      <c r="BI233" s="119"/>
    </row>
    <row r="234" spans="1:61" ht="12" customHeight="1" x14ac:dyDescent="0.25">
      <c r="A234" s="48"/>
      <c r="B234" s="49"/>
      <c r="C234" s="50"/>
      <c r="D234" s="60"/>
      <c r="E234" s="61"/>
      <c r="F234" s="61"/>
      <c r="G234" s="61"/>
      <c r="H234" s="61"/>
      <c r="I234" s="61"/>
      <c r="J234" s="61"/>
      <c r="K234" s="61"/>
      <c r="L234" s="62"/>
      <c r="M234" s="19" t="s">
        <v>17</v>
      </c>
      <c r="N234" s="19"/>
      <c r="O234" s="19"/>
      <c r="P234" s="19"/>
      <c r="Q234" s="117"/>
      <c r="R234" s="118"/>
      <c r="S234" s="118"/>
      <c r="T234" s="118"/>
      <c r="U234" s="118"/>
      <c r="V234" s="118"/>
      <c r="W234" s="119"/>
      <c r="X234" s="117"/>
      <c r="Y234" s="118"/>
      <c r="Z234" s="118"/>
      <c r="AA234" s="118"/>
      <c r="AB234" s="118"/>
      <c r="AC234" s="118"/>
      <c r="AD234" s="119"/>
      <c r="AE234" s="117"/>
      <c r="AF234" s="118"/>
      <c r="AG234" s="118"/>
      <c r="AH234" s="118"/>
      <c r="AI234" s="118"/>
      <c r="AJ234" s="118"/>
      <c r="AK234" s="119"/>
      <c r="AL234" s="117"/>
      <c r="AM234" s="118"/>
      <c r="AN234" s="118"/>
      <c r="AO234" s="118"/>
      <c r="AP234" s="118"/>
      <c r="AQ234" s="119"/>
      <c r="AR234" s="117"/>
      <c r="AS234" s="118"/>
      <c r="AT234" s="118"/>
      <c r="AU234" s="118"/>
      <c r="AV234" s="118"/>
      <c r="AW234" s="119"/>
      <c r="AX234" s="120">
        <v>28030</v>
      </c>
      <c r="AY234" s="121"/>
      <c r="AZ234" s="121"/>
      <c r="BA234" s="121"/>
      <c r="BB234" s="121"/>
      <c r="BC234" s="122"/>
      <c r="BD234" s="117">
        <f t="shared" si="25"/>
        <v>28030</v>
      </c>
      <c r="BE234" s="118"/>
      <c r="BF234" s="118"/>
      <c r="BG234" s="118"/>
      <c r="BH234" s="118"/>
      <c r="BI234" s="119"/>
    </row>
    <row r="235" spans="1:61" ht="12" customHeight="1" x14ac:dyDescent="0.25">
      <c r="A235" s="48"/>
      <c r="B235" s="49"/>
      <c r="C235" s="50"/>
      <c r="D235" s="123" t="s">
        <v>18</v>
      </c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5"/>
      <c r="Q235" s="126">
        <f t="shared" ref="Q235" si="29">SUM(Q232:W234)</f>
        <v>4793</v>
      </c>
      <c r="R235" s="127"/>
      <c r="S235" s="127"/>
      <c r="T235" s="127"/>
      <c r="U235" s="127"/>
      <c r="V235" s="127"/>
      <c r="W235" s="128"/>
      <c r="X235" s="126">
        <f t="shared" ref="X235" si="30">SUM(X232:AD234)</f>
        <v>31669</v>
      </c>
      <c r="Y235" s="127"/>
      <c r="Z235" s="127"/>
      <c r="AA235" s="127"/>
      <c r="AB235" s="127"/>
      <c r="AC235" s="127"/>
      <c r="AD235" s="128"/>
      <c r="AE235" s="126">
        <f t="shared" ref="AE235" si="31">SUM(AE232:AK234)</f>
        <v>56526</v>
      </c>
      <c r="AF235" s="127"/>
      <c r="AG235" s="127"/>
      <c r="AH235" s="127"/>
      <c r="AI235" s="127"/>
      <c r="AJ235" s="127"/>
      <c r="AK235" s="128"/>
      <c r="AL235" s="126">
        <f>SUM(AL232:AQ234)</f>
        <v>10175</v>
      </c>
      <c r="AM235" s="127"/>
      <c r="AN235" s="127"/>
      <c r="AO235" s="127"/>
      <c r="AP235" s="127"/>
      <c r="AQ235" s="128"/>
      <c r="AR235" s="126">
        <f>SUM(AR232:AW234)</f>
        <v>208635</v>
      </c>
      <c r="AS235" s="127"/>
      <c r="AT235" s="127"/>
      <c r="AU235" s="127"/>
      <c r="AV235" s="127"/>
      <c r="AW235" s="128"/>
      <c r="AX235" s="126">
        <f>SUM(AX232:BC234)</f>
        <v>120046</v>
      </c>
      <c r="AY235" s="127"/>
      <c r="AZ235" s="127"/>
      <c r="BA235" s="127"/>
      <c r="BB235" s="127"/>
      <c r="BC235" s="128"/>
      <c r="BD235" s="126">
        <f t="shared" si="25"/>
        <v>431844</v>
      </c>
      <c r="BE235" s="127"/>
      <c r="BF235" s="127"/>
      <c r="BG235" s="127"/>
      <c r="BH235" s="127"/>
      <c r="BI235" s="128"/>
    </row>
    <row r="236" spans="1:61" ht="12" customHeight="1" x14ac:dyDescent="0.25">
      <c r="A236" s="48"/>
      <c r="B236" s="49"/>
      <c r="C236" s="50"/>
      <c r="D236" s="42" t="s">
        <v>99</v>
      </c>
      <c r="E236" s="43"/>
      <c r="F236" s="43"/>
      <c r="G236" s="43"/>
      <c r="H236" s="43"/>
      <c r="I236" s="43"/>
      <c r="J236" s="43"/>
      <c r="K236" s="43"/>
      <c r="L236" s="44"/>
      <c r="M236" s="19" t="s">
        <v>15</v>
      </c>
      <c r="N236" s="19"/>
      <c r="O236" s="19"/>
      <c r="P236" s="19"/>
      <c r="Q236" s="129">
        <f>Q232/431844*100</f>
        <v>1.1098915349061236</v>
      </c>
      <c r="R236" s="130"/>
      <c r="S236" s="130"/>
      <c r="T236" s="130"/>
      <c r="U236" s="130"/>
      <c r="V236" s="130"/>
      <c r="W236" s="131"/>
      <c r="X236" s="129">
        <f t="shared" ref="X236:X238" si="32">X232/431844*100</f>
        <v>7.3334352219783074</v>
      </c>
      <c r="Y236" s="130"/>
      <c r="Z236" s="130"/>
      <c r="AA236" s="130"/>
      <c r="AB236" s="130"/>
      <c r="AC236" s="130"/>
      <c r="AD236" s="131"/>
      <c r="AE236" s="129">
        <f t="shared" ref="AE236:AE238" si="33">AE232/431844*100</f>
        <v>12.955141208399329</v>
      </c>
      <c r="AF236" s="130"/>
      <c r="AG236" s="130"/>
      <c r="AH236" s="130"/>
      <c r="AI236" s="130"/>
      <c r="AJ236" s="130"/>
      <c r="AK236" s="131"/>
      <c r="AL236" s="129">
        <f>AL232/431844*100</f>
        <v>2.3341762303053879</v>
      </c>
      <c r="AM236" s="130"/>
      <c r="AN236" s="130"/>
      <c r="AO236" s="130"/>
      <c r="AP236" s="130"/>
      <c r="AQ236" s="131"/>
      <c r="AR236" s="129">
        <f t="shared" ref="AR236:AR238" si="34">AR232/431844*100</f>
        <v>22.704726706866367</v>
      </c>
      <c r="AS236" s="130"/>
      <c r="AT236" s="130"/>
      <c r="AU236" s="130"/>
      <c r="AV236" s="130"/>
      <c r="AW236" s="131"/>
      <c r="AX236" s="129">
        <f t="shared" ref="AX236:AX238" si="35">AX232/431844*100</f>
        <v>20.945295060253237</v>
      </c>
      <c r="AY236" s="130"/>
      <c r="AZ236" s="130"/>
      <c r="BA236" s="130"/>
      <c r="BB236" s="130"/>
      <c r="BC236" s="131"/>
      <c r="BD236" s="129">
        <f t="shared" ref="BD236:BD238" si="36">BD232/431844*100</f>
        <v>67.382665962708757</v>
      </c>
      <c r="BE236" s="130"/>
      <c r="BF236" s="130"/>
      <c r="BG236" s="130"/>
      <c r="BH236" s="130"/>
      <c r="BI236" s="131"/>
    </row>
    <row r="237" spans="1:61" ht="12" customHeight="1" x14ac:dyDescent="0.25">
      <c r="A237" s="48"/>
      <c r="B237" s="49"/>
      <c r="C237" s="50"/>
      <c r="D237" s="54"/>
      <c r="E237" s="55"/>
      <c r="F237" s="55"/>
      <c r="G237" s="55"/>
      <c r="H237" s="55"/>
      <c r="I237" s="55"/>
      <c r="J237" s="55"/>
      <c r="K237" s="55"/>
      <c r="L237" s="56"/>
      <c r="M237" s="19" t="s">
        <v>16</v>
      </c>
      <c r="N237" s="19"/>
      <c r="O237" s="19"/>
      <c r="P237" s="19"/>
      <c r="Q237" s="129">
        <f t="shared" ref="Q237:Q238" si="37">Q233/431844*100</f>
        <v>0</v>
      </c>
      <c r="R237" s="130"/>
      <c r="S237" s="130"/>
      <c r="T237" s="130"/>
      <c r="U237" s="130"/>
      <c r="V237" s="130"/>
      <c r="W237" s="131"/>
      <c r="X237" s="129">
        <f t="shared" si="32"/>
        <v>0</v>
      </c>
      <c r="Y237" s="130"/>
      <c r="Z237" s="130"/>
      <c r="AA237" s="130"/>
      <c r="AB237" s="130"/>
      <c r="AC237" s="130"/>
      <c r="AD237" s="131"/>
      <c r="AE237" s="129">
        <f t="shared" si="33"/>
        <v>0.13430775928344496</v>
      </c>
      <c r="AF237" s="130"/>
      <c r="AG237" s="130"/>
      <c r="AH237" s="130"/>
      <c r="AI237" s="130"/>
      <c r="AJ237" s="130"/>
      <c r="AK237" s="131"/>
      <c r="AL237" s="129">
        <f t="shared" ref="AL237:AL238" si="38">AL233/431844*100</f>
        <v>2.1998684710219429E-2</v>
      </c>
      <c r="AM237" s="130"/>
      <c r="AN237" s="130"/>
      <c r="AO237" s="130"/>
      <c r="AP237" s="130"/>
      <c r="AQ237" s="131"/>
      <c r="AR237" s="129">
        <f t="shared" si="34"/>
        <v>25.607858393308696</v>
      </c>
      <c r="AS237" s="130"/>
      <c r="AT237" s="130"/>
      <c r="AU237" s="130"/>
      <c r="AV237" s="130"/>
      <c r="AW237" s="131"/>
      <c r="AX237" s="129">
        <f t="shared" si="35"/>
        <v>0.36239938496308849</v>
      </c>
      <c r="AY237" s="130"/>
      <c r="AZ237" s="130"/>
      <c r="BA237" s="130"/>
      <c r="BB237" s="130"/>
      <c r="BC237" s="131"/>
      <c r="BD237" s="129">
        <f t="shared" si="36"/>
        <v>26.126564222265447</v>
      </c>
      <c r="BE237" s="130"/>
      <c r="BF237" s="130"/>
      <c r="BG237" s="130"/>
      <c r="BH237" s="130"/>
      <c r="BI237" s="131"/>
    </row>
    <row r="238" spans="1:61" ht="12" customHeight="1" x14ac:dyDescent="0.25">
      <c r="A238" s="48"/>
      <c r="B238" s="49"/>
      <c r="C238" s="50"/>
      <c r="D238" s="60"/>
      <c r="E238" s="61"/>
      <c r="F238" s="61"/>
      <c r="G238" s="61"/>
      <c r="H238" s="61"/>
      <c r="I238" s="61"/>
      <c r="J238" s="61"/>
      <c r="K238" s="61"/>
      <c r="L238" s="62"/>
      <c r="M238" s="19" t="s">
        <v>17</v>
      </c>
      <c r="N238" s="19"/>
      <c r="O238" s="19"/>
      <c r="P238" s="19"/>
      <c r="Q238" s="129">
        <f t="shared" si="37"/>
        <v>0</v>
      </c>
      <c r="R238" s="130"/>
      <c r="S238" s="130"/>
      <c r="T238" s="130"/>
      <c r="U238" s="130"/>
      <c r="V238" s="130"/>
      <c r="W238" s="131"/>
      <c r="X238" s="129">
        <f t="shared" si="32"/>
        <v>0</v>
      </c>
      <c r="Y238" s="130"/>
      <c r="Z238" s="130"/>
      <c r="AA238" s="130"/>
      <c r="AB238" s="130"/>
      <c r="AC238" s="130"/>
      <c r="AD238" s="131"/>
      <c r="AE238" s="129">
        <f t="shared" si="33"/>
        <v>0</v>
      </c>
      <c r="AF238" s="130"/>
      <c r="AG238" s="130"/>
      <c r="AH238" s="130"/>
      <c r="AI238" s="130"/>
      <c r="AJ238" s="130"/>
      <c r="AK238" s="131"/>
      <c r="AL238" s="129">
        <f t="shared" si="38"/>
        <v>0</v>
      </c>
      <c r="AM238" s="130"/>
      <c r="AN238" s="130"/>
      <c r="AO238" s="130"/>
      <c r="AP238" s="130"/>
      <c r="AQ238" s="131"/>
      <c r="AR238" s="129">
        <f t="shared" si="34"/>
        <v>0</v>
      </c>
      <c r="AS238" s="130"/>
      <c r="AT238" s="130"/>
      <c r="AU238" s="130"/>
      <c r="AV238" s="130"/>
      <c r="AW238" s="131"/>
      <c r="AX238" s="129">
        <f t="shared" si="35"/>
        <v>6.4907698150257955</v>
      </c>
      <c r="AY238" s="130"/>
      <c r="AZ238" s="130"/>
      <c r="BA238" s="130"/>
      <c r="BB238" s="130"/>
      <c r="BC238" s="131"/>
      <c r="BD238" s="129">
        <f t="shared" si="36"/>
        <v>6.4907698150257955</v>
      </c>
      <c r="BE238" s="130"/>
      <c r="BF238" s="130"/>
      <c r="BG238" s="130"/>
      <c r="BH238" s="130"/>
      <c r="BI238" s="131"/>
    </row>
    <row r="239" spans="1:61" ht="12" customHeight="1" x14ac:dyDescent="0.25">
      <c r="A239" s="57"/>
      <c r="B239" s="58"/>
      <c r="C239" s="59"/>
      <c r="D239" s="123" t="s">
        <v>18</v>
      </c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5"/>
      <c r="Q239" s="132">
        <f t="shared" ref="Q239" si="39">SUM(Q236:W238)</f>
        <v>1.1098915349061236</v>
      </c>
      <c r="R239" s="133"/>
      <c r="S239" s="133"/>
      <c r="T239" s="133"/>
      <c r="U239" s="133"/>
      <c r="V239" s="133"/>
      <c r="W239" s="134"/>
      <c r="X239" s="132">
        <f t="shared" ref="X239" si="40">SUM(X236:AD238)</f>
        <v>7.3334352219783074</v>
      </c>
      <c r="Y239" s="133"/>
      <c r="Z239" s="133"/>
      <c r="AA239" s="133"/>
      <c r="AB239" s="133"/>
      <c r="AC239" s="133"/>
      <c r="AD239" s="134"/>
      <c r="AE239" s="132">
        <f t="shared" ref="AE239" si="41">SUM(AE236:AK238)</f>
        <v>13.089448967682774</v>
      </c>
      <c r="AF239" s="133"/>
      <c r="AG239" s="133"/>
      <c r="AH239" s="133"/>
      <c r="AI239" s="133"/>
      <c r="AJ239" s="133"/>
      <c r="AK239" s="134"/>
      <c r="AL239" s="132">
        <f>SUM(AL236:AQ238)</f>
        <v>2.3561749150156075</v>
      </c>
      <c r="AM239" s="133"/>
      <c r="AN239" s="133"/>
      <c r="AO239" s="133"/>
      <c r="AP239" s="133"/>
      <c r="AQ239" s="134"/>
      <c r="AR239" s="132">
        <f>SUM(AR236:AW238)</f>
        <v>48.312585100175063</v>
      </c>
      <c r="AS239" s="133"/>
      <c r="AT239" s="133"/>
      <c r="AU239" s="133"/>
      <c r="AV239" s="133"/>
      <c r="AW239" s="134"/>
      <c r="AX239" s="132">
        <f>SUM(AX236:BC238)</f>
        <v>27.79846426024212</v>
      </c>
      <c r="AY239" s="133"/>
      <c r="AZ239" s="133"/>
      <c r="BA239" s="133"/>
      <c r="BB239" s="133"/>
      <c r="BC239" s="134"/>
      <c r="BD239" s="132">
        <f t="shared" si="25"/>
        <v>100</v>
      </c>
      <c r="BE239" s="133"/>
      <c r="BF239" s="133"/>
      <c r="BG239" s="133"/>
      <c r="BH239" s="133"/>
      <c r="BI239" s="134"/>
    </row>
    <row r="240" spans="1:61" ht="12" customHeight="1" x14ac:dyDescent="0.25">
      <c r="A240" s="36">
        <v>2017</v>
      </c>
      <c r="B240" s="37"/>
      <c r="C240" s="38"/>
      <c r="D240" s="42" t="s">
        <v>97</v>
      </c>
      <c r="E240" s="43"/>
      <c r="F240" s="43"/>
      <c r="G240" s="43"/>
      <c r="H240" s="43"/>
      <c r="I240" s="43"/>
      <c r="J240" s="43"/>
      <c r="K240" s="43"/>
      <c r="L240" s="44"/>
      <c r="M240" s="19" t="s">
        <v>15</v>
      </c>
      <c r="N240" s="19"/>
      <c r="O240" s="19"/>
      <c r="P240" s="19"/>
      <c r="Q240" s="117">
        <v>234</v>
      </c>
      <c r="R240" s="118"/>
      <c r="S240" s="118"/>
      <c r="T240" s="118"/>
      <c r="U240" s="118"/>
      <c r="V240" s="118"/>
      <c r="W240" s="119"/>
      <c r="X240" s="117">
        <v>1798</v>
      </c>
      <c r="Y240" s="118"/>
      <c r="Z240" s="118"/>
      <c r="AA240" s="118"/>
      <c r="AB240" s="118"/>
      <c r="AC240" s="118"/>
      <c r="AD240" s="119"/>
      <c r="AE240" s="117">
        <v>2657</v>
      </c>
      <c r="AF240" s="118"/>
      <c r="AG240" s="118"/>
      <c r="AH240" s="118"/>
      <c r="AI240" s="118"/>
      <c r="AJ240" s="118"/>
      <c r="AK240" s="119"/>
      <c r="AL240" s="117">
        <v>611</v>
      </c>
      <c r="AM240" s="118"/>
      <c r="AN240" s="118"/>
      <c r="AO240" s="118"/>
      <c r="AP240" s="118"/>
      <c r="AQ240" s="119"/>
      <c r="AR240" s="117">
        <v>5814</v>
      </c>
      <c r="AS240" s="118"/>
      <c r="AT240" s="118"/>
      <c r="AU240" s="118"/>
      <c r="AV240" s="118"/>
      <c r="AW240" s="119"/>
      <c r="AX240" s="120">
        <v>4090</v>
      </c>
      <c r="AY240" s="121"/>
      <c r="AZ240" s="121"/>
      <c r="BA240" s="121"/>
      <c r="BB240" s="121"/>
      <c r="BC240" s="122"/>
      <c r="BD240" s="117">
        <f>SUM(Q240:BC240)</f>
        <v>15204</v>
      </c>
      <c r="BE240" s="118"/>
      <c r="BF240" s="118"/>
      <c r="BG240" s="118"/>
      <c r="BH240" s="118"/>
      <c r="BI240" s="119"/>
    </row>
    <row r="241" spans="1:61" ht="12" customHeight="1" x14ac:dyDescent="0.25">
      <c r="A241" s="48"/>
      <c r="B241" s="49"/>
      <c r="C241" s="50"/>
      <c r="D241" s="54"/>
      <c r="E241" s="55"/>
      <c r="F241" s="55"/>
      <c r="G241" s="55"/>
      <c r="H241" s="55"/>
      <c r="I241" s="55"/>
      <c r="J241" s="55"/>
      <c r="K241" s="55"/>
      <c r="L241" s="56"/>
      <c r="M241" s="19" t="s">
        <v>16</v>
      </c>
      <c r="N241" s="19"/>
      <c r="O241" s="19"/>
      <c r="P241" s="19"/>
      <c r="Q241" s="117"/>
      <c r="R241" s="118"/>
      <c r="S241" s="118"/>
      <c r="T241" s="118"/>
      <c r="U241" s="118"/>
      <c r="V241" s="118"/>
      <c r="W241" s="119"/>
      <c r="X241" s="117"/>
      <c r="Y241" s="118"/>
      <c r="Z241" s="118"/>
      <c r="AA241" s="118"/>
      <c r="AB241" s="118"/>
      <c r="AC241" s="118"/>
      <c r="AD241" s="119"/>
      <c r="AE241" s="117">
        <v>14</v>
      </c>
      <c r="AF241" s="118"/>
      <c r="AG241" s="118"/>
      <c r="AH241" s="118"/>
      <c r="AI241" s="118"/>
      <c r="AJ241" s="118"/>
      <c r="AK241" s="119"/>
      <c r="AL241" s="117">
        <v>4</v>
      </c>
      <c r="AM241" s="118"/>
      <c r="AN241" s="118"/>
      <c r="AO241" s="118"/>
      <c r="AP241" s="118"/>
      <c r="AQ241" s="119"/>
      <c r="AR241" s="117">
        <v>2521</v>
      </c>
      <c r="AS241" s="118"/>
      <c r="AT241" s="118"/>
      <c r="AU241" s="118"/>
      <c r="AV241" s="118"/>
      <c r="AW241" s="119"/>
      <c r="AX241" s="120"/>
      <c r="AY241" s="121"/>
      <c r="AZ241" s="121"/>
      <c r="BA241" s="121"/>
      <c r="BB241" s="121"/>
      <c r="BC241" s="122"/>
      <c r="BD241" s="117">
        <f t="shared" ref="BD241:BD263" si="42">SUM(Q241:BC241)</f>
        <v>2539</v>
      </c>
      <c r="BE241" s="118"/>
      <c r="BF241" s="118"/>
      <c r="BG241" s="118"/>
      <c r="BH241" s="118"/>
      <c r="BI241" s="119"/>
    </row>
    <row r="242" spans="1:61" ht="12" customHeight="1" x14ac:dyDescent="0.25">
      <c r="A242" s="48"/>
      <c r="B242" s="49"/>
      <c r="C242" s="50"/>
      <c r="D242" s="60"/>
      <c r="E242" s="61"/>
      <c r="F242" s="61"/>
      <c r="G242" s="61"/>
      <c r="H242" s="61"/>
      <c r="I242" s="61"/>
      <c r="J242" s="61"/>
      <c r="K242" s="61"/>
      <c r="L242" s="62"/>
      <c r="M242" s="19" t="s">
        <v>17</v>
      </c>
      <c r="N242" s="19"/>
      <c r="O242" s="19"/>
      <c r="P242" s="19"/>
      <c r="Q242" s="117"/>
      <c r="R242" s="118"/>
      <c r="S242" s="118"/>
      <c r="T242" s="118"/>
      <c r="U242" s="118"/>
      <c r="V242" s="118"/>
      <c r="W242" s="119"/>
      <c r="X242" s="117"/>
      <c r="Y242" s="118"/>
      <c r="Z242" s="118"/>
      <c r="AA242" s="118"/>
      <c r="AB242" s="118"/>
      <c r="AC242" s="118"/>
      <c r="AD242" s="119"/>
      <c r="AE242" s="117"/>
      <c r="AF242" s="118"/>
      <c r="AG242" s="118"/>
      <c r="AH242" s="118"/>
      <c r="AI242" s="118"/>
      <c r="AJ242" s="118"/>
      <c r="AK242" s="119"/>
      <c r="AL242" s="117"/>
      <c r="AM242" s="118"/>
      <c r="AN242" s="118"/>
      <c r="AO242" s="118"/>
      <c r="AP242" s="118"/>
      <c r="AQ242" s="119"/>
      <c r="AR242" s="117"/>
      <c r="AS242" s="118"/>
      <c r="AT242" s="118"/>
      <c r="AU242" s="118"/>
      <c r="AV242" s="118"/>
      <c r="AW242" s="119"/>
      <c r="AX242" s="120">
        <v>1299</v>
      </c>
      <c r="AY242" s="121"/>
      <c r="AZ242" s="121"/>
      <c r="BA242" s="121"/>
      <c r="BB242" s="121"/>
      <c r="BC242" s="122"/>
      <c r="BD242" s="117">
        <f t="shared" si="42"/>
        <v>1299</v>
      </c>
      <c r="BE242" s="118"/>
      <c r="BF242" s="118"/>
      <c r="BG242" s="118"/>
      <c r="BH242" s="118"/>
      <c r="BI242" s="119"/>
    </row>
    <row r="243" spans="1:61" ht="12" customHeight="1" x14ac:dyDescent="0.25">
      <c r="A243" s="48"/>
      <c r="B243" s="49"/>
      <c r="C243" s="50"/>
      <c r="D243" s="123" t="s">
        <v>18</v>
      </c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5"/>
      <c r="Q243" s="126">
        <f t="shared" ref="Q243" si="43">SUM(Q240:W242)</f>
        <v>234</v>
      </c>
      <c r="R243" s="127"/>
      <c r="S243" s="127"/>
      <c r="T243" s="127"/>
      <c r="U243" s="127"/>
      <c r="V243" s="127"/>
      <c r="W243" s="128"/>
      <c r="X243" s="126">
        <f t="shared" ref="X243" si="44">SUM(X240:AD242)</f>
        <v>1798</v>
      </c>
      <c r="Y243" s="127"/>
      <c r="Z243" s="127"/>
      <c r="AA243" s="127"/>
      <c r="AB243" s="127"/>
      <c r="AC243" s="127"/>
      <c r="AD243" s="128"/>
      <c r="AE243" s="126">
        <f t="shared" ref="AE243" si="45">SUM(AE240:AK242)</f>
        <v>2671</v>
      </c>
      <c r="AF243" s="127"/>
      <c r="AG243" s="127"/>
      <c r="AH243" s="127"/>
      <c r="AI243" s="127"/>
      <c r="AJ243" s="127"/>
      <c r="AK243" s="128"/>
      <c r="AL243" s="126">
        <f>SUM(AL240:AQ242)</f>
        <v>615</v>
      </c>
      <c r="AM243" s="127"/>
      <c r="AN243" s="127"/>
      <c r="AO243" s="127"/>
      <c r="AP243" s="127"/>
      <c r="AQ243" s="128"/>
      <c r="AR243" s="126">
        <f>SUM(AR240:AW242)</f>
        <v>8335</v>
      </c>
      <c r="AS243" s="127"/>
      <c r="AT243" s="127"/>
      <c r="AU243" s="127"/>
      <c r="AV243" s="127"/>
      <c r="AW243" s="128"/>
      <c r="AX243" s="126">
        <f>SUM(AX240:BC242)</f>
        <v>5389</v>
      </c>
      <c r="AY243" s="127"/>
      <c r="AZ243" s="127"/>
      <c r="BA243" s="127"/>
      <c r="BB243" s="127"/>
      <c r="BC243" s="128"/>
      <c r="BD243" s="126">
        <f t="shared" si="42"/>
        <v>19042</v>
      </c>
      <c r="BE243" s="127"/>
      <c r="BF243" s="127"/>
      <c r="BG243" s="127"/>
      <c r="BH243" s="127"/>
      <c r="BI243" s="128"/>
    </row>
    <row r="244" spans="1:61" ht="12" customHeight="1" x14ac:dyDescent="0.25">
      <c r="A244" s="48"/>
      <c r="B244" s="49"/>
      <c r="C244" s="50"/>
      <c r="D244" s="42" t="s">
        <v>98</v>
      </c>
      <c r="E244" s="43"/>
      <c r="F244" s="43"/>
      <c r="G244" s="43"/>
      <c r="H244" s="43"/>
      <c r="I244" s="43"/>
      <c r="J244" s="43"/>
      <c r="K244" s="43"/>
      <c r="L244" s="44"/>
      <c r="M244" s="19" t="s">
        <v>15</v>
      </c>
      <c r="N244" s="19"/>
      <c r="O244" s="19"/>
      <c r="P244" s="19"/>
      <c r="Q244" s="117">
        <v>4562</v>
      </c>
      <c r="R244" s="118"/>
      <c r="S244" s="118"/>
      <c r="T244" s="118"/>
      <c r="U244" s="118"/>
      <c r="V244" s="118"/>
      <c r="W244" s="119"/>
      <c r="X244" s="117">
        <v>34677</v>
      </c>
      <c r="Y244" s="118"/>
      <c r="Z244" s="118"/>
      <c r="AA244" s="118"/>
      <c r="AB244" s="118"/>
      <c r="AC244" s="118"/>
      <c r="AD244" s="119"/>
      <c r="AE244" s="117">
        <v>57865</v>
      </c>
      <c r="AF244" s="118"/>
      <c r="AG244" s="118"/>
      <c r="AH244" s="118"/>
      <c r="AI244" s="118"/>
      <c r="AJ244" s="118"/>
      <c r="AK244" s="119"/>
      <c r="AL244" s="117">
        <v>10462</v>
      </c>
      <c r="AM244" s="118"/>
      <c r="AN244" s="118"/>
      <c r="AO244" s="118"/>
      <c r="AP244" s="118"/>
      <c r="AQ244" s="119"/>
      <c r="AR244" s="117">
        <v>105191</v>
      </c>
      <c r="AS244" s="118"/>
      <c r="AT244" s="118"/>
      <c r="AU244" s="118"/>
      <c r="AV244" s="118"/>
      <c r="AW244" s="119"/>
      <c r="AX244" s="120">
        <v>92069</v>
      </c>
      <c r="AY244" s="121"/>
      <c r="AZ244" s="121"/>
      <c r="BA244" s="121"/>
      <c r="BB244" s="121"/>
      <c r="BC244" s="122"/>
      <c r="BD244" s="117">
        <f t="shared" si="42"/>
        <v>304826</v>
      </c>
      <c r="BE244" s="118"/>
      <c r="BF244" s="118"/>
      <c r="BG244" s="118"/>
      <c r="BH244" s="118"/>
      <c r="BI244" s="119"/>
    </row>
    <row r="245" spans="1:61" ht="12" customHeight="1" x14ac:dyDescent="0.25">
      <c r="A245" s="48"/>
      <c r="B245" s="49"/>
      <c r="C245" s="50"/>
      <c r="D245" s="54"/>
      <c r="E245" s="55"/>
      <c r="F245" s="55"/>
      <c r="G245" s="55"/>
      <c r="H245" s="55"/>
      <c r="I245" s="55"/>
      <c r="J245" s="55"/>
      <c r="K245" s="55"/>
      <c r="L245" s="56"/>
      <c r="M245" s="19" t="s">
        <v>16</v>
      </c>
      <c r="N245" s="19"/>
      <c r="O245" s="19"/>
      <c r="P245" s="19"/>
      <c r="Q245" s="117"/>
      <c r="R245" s="118"/>
      <c r="S245" s="118"/>
      <c r="T245" s="118"/>
      <c r="U245" s="118"/>
      <c r="V245" s="118"/>
      <c r="W245" s="119"/>
      <c r="X245" s="117"/>
      <c r="Y245" s="118"/>
      <c r="Z245" s="118"/>
      <c r="AA245" s="118"/>
      <c r="AB245" s="118"/>
      <c r="AC245" s="118"/>
      <c r="AD245" s="119"/>
      <c r="AE245" s="117">
        <v>2086</v>
      </c>
      <c r="AF245" s="118"/>
      <c r="AG245" s="118"/>
      <c r="AH245" s="118"/>
      <c r="AI245" s="118"/>
      <c r="AJ245" s="118"/>
      <c r="AK245" s="119"/>
      <c r="AL245" s="117">
        <v>95</v>
      </c>
      <c r="AM245" s="118"/>
      <c r="AN245" s="118"/>
      <c r="AO245" s="118"/>
      <c r="AP245" s="118"/>
      <c r="AQ245" s="119"/>
      <c r="AR245" s="117">
        <v>114192</v>
      </c>
      <c r="AS245" s="118"/>
      <c r="AT245" s="118"/>
      <c r="AU245" s="118"/>
      <c r="AV245" s="118"/>
      <c r="AW245" s="119"/>
      <c r="AX245" s="120"/>
      <c r="AY245" s="121"/>
      <c r="AZ245" s="121"/>
      <c r="BA245" s="121"/>
      <c r="BB245" s="121"/>
      <c r="BC245" s="122"/>
      <c r="BD245" s="117">
        <f t="shared" si="42"/>
        <v>116373</v>
      </c>
      <c r="BE245" s="118"/>
      <c r="BF245" s="118"/>
      <c r="BG245" s="118"/>
      <c r="BH245" s="118"/>
      <c r="BI245" s="119"/>
    </row>
    <row r="246" spans="1:61" ht="12" customHeight="1" x14ac:dyDescent="0.25">
      <c r="A246" s="48"/>
      <c r="B246" s="49"/>
      <c r="C246" s="50"/>
      <c r="D246" s="60"/>
      <c r="E246" s="61"/>
      <c r="F246" s="61"/>
      <c r="G246" s="61"/>
      <c r="H246" s="61"/>
      <c r="I246" s="61"/>
      <c r="J246" s="61"/>
      <c r="K246" s="61"/>
      <c r="L246" s="62"/>
      <c r="M246" s="19" t="s">
        <v>17</v>
      </c>
      <c r="N246" s="19"/>
      <c r="O246" s="19"/>
      <c r="P246" s="19"/>
      <c r="Q246" s="117"/>
      <c r="R246" s="118"/>
      <c r="S246" s="118"/>
      <c r="T246" s="118"/>
      <c r="U246" s="118"/>
      <c r="V246" s="118"/>
      <c r="W246" s="119"/>
      <c r="X246" s="117"/>
      <c r="Y246" s="118"/>
      <c r="Z246" s="118"/>
      <c r="AA246" s="118"/>
      <c r="AB246" s="118"/>
      <c r="AC246" s="118"/>
      <c r="AD246" s="119"/>
      <c r="AE246" s="117"/>
      <c r="AF246" s="118"/>
      <c r="AG246" s="118"/>
      <c r="AH246" s="118"/>
      <c r="AI246" s="118"/>
      <c r="AJ246" s="118"/>
      <c r="AK246" s="119"/>
      <c r="AL246" s="117"/>
      <c r="AM246" s="118"/>
      <c r="AN246" s="118"/>
      <c r="AO246" s="118"/>
      <c r="AP246" s="118"/>
      <c r="AQ246" s="119"/>
      <c r="AR246" s="117"/>
      <c r="AS246" s="118"/>
      <c r="AT246" s="118"/>
      <c r="AU246" s="118"/>
      <c r="AV246" s="118"/>
      <c r="AW246" s="119"/>
      <c r="AX246" s="120">
        <v>28858</v>
      </c>
      <c r="AY246" s="121"/>
      <c r="AZ246" s="121"/>
      <c r="BA246" s="121"/>
      <c r="BB246" s="121"/>
      <c r="BC246" s="122"/>
      <c r="BD246" s="117">
        <f t="shared" si="42"/>
        <v>28858</v>
      </c>
      <c r="BE246" s="118"/>
      <c r="BF246" s="118"/>
      <c r="BG246" s="118"/>
      <c r="BH246" s="118"/>
      <c r="BI246" s="119"/>
    </row>
    <row r="247" spans="1:61" ht="12" customHeight="1" x14ac:dyDescent="0.25">
      <c r="A247" s="48"/>
      <c r="B247" s="49"/>
      <c r="C247" s="50"/>
      <c r="D247" s="123" t="s">
        <v>18</v>
      </c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5"/>
      <c r="Q247" s="126">
        <f t="shared" ref="Q247" si="46">SUM(Q244:W246)</f>
        <v>4562</v>
      </c>
      <c r="R247" s="127"/>
      <c r="S247" s="127"/>
      <c r="T247" s="127"/>
      <c r="U247" s="127"/>
      <c r="V247" s="127"/>
      <c r="W247" s="128"/>
      <c r="X247" s="126">
        <f t="shared" ref="X247" si="47">SUM(X244:AD246)</f>
        <v>34677</v>
      </c>
      <c r="Y247" s="127"/>
      <c r="Z247" s="127"/>
      <c r="AA247" s="127"/>
      <c r="AB247" s="127"/>
      <c r="AC247" s="127"/>
      <c r="AD247" s="128"/>
      <c r="AE247" s="126">
        <f t="shared" ref="AE247" si="48">SUM(AE244:AK246)</f>
        <v>59951</v>
      </c>
      <c r="AF247" s="127"/>
      <c r="AG247" s="127"/>
      <c r="AH247" s="127"/>
      <c r="AI247" s="127"/>
      <c r="AJ247" s="127"/>
      <c r="AK247" s="128"/>
      <c r="AL247" s="126">
        <f>SUM(AL244:AQ246)</f>
        <v>10557</v>
      </c>
      <c r="AM247" s="127"/>
      <c r="AN247" s="127"/>
      <c r="AO247" s="127"/>
      <c r="AP247" s="127"/>
      <c r="AQ247" s="128"/>
      <c r="AR247" s="126">
        <f>SUM(AR244:AW246)</f>
        <v>219383</v>
      </c>
      <c r="AS247" s="127"/>
      <c r="AT247" s="127"/>
      <c r="AU247" s="127"/>
      <c r="AV247" s="127"/>
      <c r="AW247" s="128"/>
      <c r="AX247" s="126">
        <f>SUM(AX244:BC246)</f>
        <v>120927</v>
      </c>
      <c r="AY247" s="127"/>
      <c r="AZ247" s="127"/>
      <c r="BA247" s="127"/>
      <c r="BB247" s="127"/>
      <c r="BC247" s="128"/>
      <c r="BD247" s="126">
        <f t="shared" si="42"/>
        <v>450057</v>
      </c>
      <c r="BE247" s="127"/>
      <c r="BF247" s="127"/>
      <c r="BG247" s="127"/>
      <c r="BH247" s="127"/>
      <c r="BI247" s="128"/>
    </row>
    <row r="248" spans="1:61" ht="12" customHeight="1" x14ac:dyDescent="0.25">
      <c r="A248" s="48"/>
      <c r="B248" s="49"/>
      <c r="C248" s="50"/>
      <c r="D248" s="42" t="s">
        <v>99</v>
      </c>
      <c r="E248" s="43"/>
      <c r="F248" s="43"/>
      <c r="G248" s="43"/>
      <c r="H248" s="43"/>
      <c r="I248" s="43"/>
      <c r="J248" s="43"/>
      <c r="K248" s="43"/>
      <c r="L248" s="44"/>
      <c r="M248" s="19" t="s">
        <v>15</v>
      </c>
      <c r="N248" s="19"/>
      <c r="O248" s="19"/>
      <c r="P248" s="19"/>
      <c r="Q248" s="129">
        <f>Q244/450057*100</f>
        <v>1.0136493821893671</v>
      </c>
      <c r="R248" s="130"/>
      <c r="S248" s="130"/>
      <c r="T248" s="130"/>
      <c r="U248" s="130"/>
      <c r="V248" s="130"/>
      <c r="W248" s="131"/>
      <c r="X248" s="129">
        <f t="shared" ref="X248:X250" si="49">X244/450057*100</f>
        <v>7.7050240302894961</v>
      </c>
      <c r="Y248" s="130"/>
      <c r="Z248" s="130"/>
      <c r="AA248" s="130"/>
      <c r="AB248" s="130"/>
      <c r="AC248" s="130"/>
      <c r="AD248" s="131"/>
      <c r="AE248" s="129">
        <f>AE244/450057*100</f>
        <v>12.857260302583896</v>
      </c>
      <c r="AF248" s="130"/>
      <c r="AG248" s="130"/>
      <c r="AH248" s="130"/>
      <c r="AI248" s="130"/>
      <c r="AJ248" s="130"/>
      <c r="AK248" s="131"/>
      <c r="AL248" s="129">
        <f>AL244/450057*100</f>
        <v>2.3245944402597893</v>
      </c>
      <c r="AM248" s="130"/>
      <c r="AN248" s="130"/>
      <c r="AO248" s="130"/>
      <c r="AP248" s="130"/>
      <c r="AQ248" s="131"/>
      <c r="AR248" s="129">
        <f t="shared" ref="AR248:AR250" si="50">AR244/450057*100</f>
        <v>23.372817220929793</v>
      </c>
      <c r="AS248" s="130"/>
      <c r="AT248" s="130"/>
      <c r="AU248" s="130"/>
      <c r="AV248" s="130"/>
      <c r="AW248" s="131"/>
      <c r="AX248" s="129">
        <f t="shared" ref="AX248:AX250" si="51">AX244/450057*100</f>
        <v>20.457186534150118</v>
      </c>
      <c r="AY248" s="130"/>
      <c r="AZ248" s="130"/>
      <c r="BA248" s="130"/>
      <c r="BB248" s="130"/>
      <c r="BC248" s="131"/>
      <c r="BD248" s="129">
        <f t="shared" si="42"/>
        <v>67.730531910402462</v>
      </c>
      <c r="BE248" s="130"/>
      <c r="BF248" s="130"/>
      <c r="BG248" s="130"/>
      <c r="BH248" s="130"/>
      <c r="BI248" s="131"/>
    </row>
    <row r="249" spans="1:61" ht="12" customHeight="1" x14ac:dyDescent="0.25">
      <c r="A249" s="48"/>
      <c r="B249" s="49"/>
      <c r="C249" s="50"/>
      <c r="D249" s="54"/>
      <c r="E249" s="55"/>
      <c r="F249" s="55"/>
      <c r="G249" s="55"/>
      <c r="H249" s="55"/>
      <c r="I249" s="55"/>
      <c r="J249" s="55"/>
      <c r="K249" s="55"/>
      <c r="L249" s="56"/>
      <c r="M249" s="19" t="s">
        <v>16</v>
      </c>
      <c r="N249" s="19"/>
      <c r="O249" s="19"/>
      <c r="P249" s="19"/>
      <c r="Q249" s="129">
        <f t="shared" ref="Q249:Q250" si="52">Q245/450057*100</f>
        <v>0</v>
      </c>
      <c r="R249" s="130"/>
      <c r="S249" s="130"/>
      <c r="T249" s="130"/>
      <c r="U249" s="130"/>
      <c r="V249" s="130"/>
      <c r="W249" s="131"/>
      <c r="X249" s="129">
        <f t="shared" si="49"/>
        <v>0</v>
      </c>
      <c r="Y249" s="130"/>
      <c r="Z249" s="130"/>
      <c r="AA249" s="130"/>
      <c r="AB249" s="130"/>
      <c r="AC249" s="130"/>
      <c r="AD249" s="131"/>
      <c r="AE249" s="129">
        <f t="shared" ref="AE249:AE250" si="53">AE245/450057*100</f>
        <v>0.46349684595506796</v>
      </c>
      <c r="AF249" s="130"/>
      <c r="AG249" s="130"/>
      <c r="AH249" s="130"/>
      <c r="AI249" s="130"/>
      <c r="AJ249" s="130"/>
      <c r="AK249" s="131"/>
      <c r="AL249" s="129">
        <f t="shared" ref="AL249:AL250" si="54">AL245/450057*100</f>
        <v>2.1108437375710186E-2</v>
      </c>
      <c r="AM249" s="130"/>
      <c r="AN249" s="130"/>
      <c r="AO249" s="130"/>
      <c r="AP249" s="130"/>
      <c r="AQ249" s="131"/>
      <c r="AR249" s="129">
        <f t="shared" si="50"/>
        <v>25.37278611375892</v>
      </c>
      <c r="AS249" s="130"/>
      <c r="AT249" s="130"/>
      <c r="AU249" s="130"/>
      <c r="AV249" s="130"/>
      <c r="AW249" s="131"/>
      <c r="AX249" s="129">
        <f t="shared" si="51"/>
        <v>0</v>
      </c>
      <c r="AY249" s="130"/>
      <c r="AZ249" s="130"/>
      <c r="BA249" s="130"/>
      <c r="BB249" s="130"/>
      <c r="BC249" s="131"/>
      <c r="BD249" s="129">
        <f t="shared" si="42"/>
        <v>25.8573913970897</v>
      </c>
      <c r="BE249" s="130"/>
      <c r="BF249" s="130"/>
      <c r="BG249" s="130"/>
      <c r="BH249" s="130"/>
      <c r="BI249" s="131"/>
    </row>
    <row r="250" spans="1:61" ht="12" customHeight="1" x14ac:dyDescent="0.25">
      <c r="A250" s="48"/>
      <c r="B250" s="49"/>
      <c r="C250" s="50"/>
      <c r="D250" s="60"/>
      <c r="E250" s="61"/>
      <c r="F250" s="61"/>
      <c r="G250" s="61"/>
      <c r="H250" s="61"/>
      <c r="I250" s="61"/>
      <c r="J250" s="61"/>
      <c r="K250" s="61"/>
      <c r="L250" s="62"/>
      <c r="M250" s="19" t="s">
        <v>17</v>
      </c>
      <c r="N250" s="19"/>
      <c r="O250" s="19"/>
      <c r="P250" s="19"/>
      <c r="Q250" s="129">
        <f t="shared" si="52"/>
        <v>0</v>
      </c>
      <c r="R250" s="130"/>
      <c r="S250" s="130"/>
      <c r="T250" s="130"/>
      <c r="U250" s="130"/>
      <c r="V250" s="130"/>
      <c r="W250" s="131"/>
      <c r="X250" s="129">
        <f t="shared" si="49"/>
        <v>0</v>
      </c>
      <c r="Y250" s="130"/>
      <c r="Z250" s="130"/>
      <c r="AA250" s="130"/>
      <c r="AB250" s="130"/>
      <c r="AC250" s="130"/>
      <c r="AD250" s="131"/>
      <c r="AE250" s="129">
        <f t="shared" si="53"/>
        <v>0</v>
      </c>
      <c r="AF250" s="130"/>
      <c r="AG250" s="130"/>
      <c r="AH250" s="130"/>
      <c r="AI250" s="130"/>
      <c r="AJ250" s="130"/>
      <c r="AK250" s="131"/>
      <c r="AL250" s="129">
        <f t="shared" si="54"/>
        <v>0</v>
      </c>
      <c r="AM250" s="130"/>
      <c r="AN250" s="130"/>
      <c r="AO250" s="130"/>
      <c r="AP250" s="130"/>
      <c r="AQ250" s="131"/>
      <c r="AR250" s="129">
        <f t="shared" si="50"/>
        <v>0</v>
      </c>
      <c r="AS250" s="130"/>
      <c r="AT250" s="130"/>
      <c r="AU250" s="130"/>
      <c r="AV250" s="130"/>
      <c r="AW250" s="131"/>
      <c r="AX250" s="129">
        <f t="shared" si="51"/>
        <v>6.4120766925078385</v>
      </c>
      <c r="AY250" s="130"/>
      <c r="AZ250" s="130"/>
      <c r="BA250" s="130"/>
      <c r="BB250" s="130"/>
      <c r="BC250" s="131"/>
      <c r="BD250" s="129">
        <f t="shared" si="42"/>
        <v>6.4120766925078385</v>
      </c>
      <c r="BE250" s="130"/>
      <c r="BF250" s="130"/>
      <c r="BG250" s="130"/>
      <c r="BH250" s="130"/>
      <c r="BI250" s="131"/>
    </row>
    <row r="251" spans="1:61" ht="12" customHeight="1" x14ac:dyDescent="0.25">
      <c r="A251" s="57"/>
      <c r="B251" s="58"/>
      <c r="C251" s="59"/>
      <c r="D251" s="123" t="s">
        <v>18</v>
      </c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5"/>
      <c r="Q251" s="132">
        <f t="shared" ref="Q251" si="55">SUM(Q248:W250)</f>
        <v>1.0136493821893671</v>
      </c>
      <c r="R251" s="133"/>
      <c r="S251" s="133"/>
      <c r="T251" s="133"/>
      <c r="U251" s="133"/>
      <c r="V251" s="133"/>
      <c r="W251" s="134"/>
      <c r="X251" s="132">
        <f t="shared" ref="X251" si="56">SUM(X248:AD250)</f>
        <v>7.7050240302894961</v>
      </c>
      <c r="Y251" s="133"/>
      <c r="Z251" s="133"/>
      <c r="AA251" s="133"/>
      <c r="AB251" s="133"/>
      <c r="AC251" s="133"/>
      <c r="AD251" s="134"/>
      <c r="AE251" s="132">
        <f t="shared" ref="AE251" si="57">SUM(AE248:AK250)</f>
        <v>13.320757148538965</v>
      </c>
      <c r="AF251" s="133"/>
      <c r="AG251" s="133"/>
      <c r="AH251" s="133"/>
      <c r="AI251" s="133"/>
      <c r="AJ251" s="133"/>
      <c r="AK251" s="134"/>
      <c r="AL251" s="132">
        <f>SUM(AL248:AQ250)</f>
        <v>2.3457028776354996</v>
      </c>
      <c r="AM251" s="133"/>
      <c r="AN251" s="133"/>
      <c r="AO251" s="133"/>
      <c r="AP251" s="133"/>
      <c r="AQ251" s="134"/>
      <c r="AR251" s="132">
        <f>SUM(AR248:AW250)</f>
        <v>48.74560333468871</v>
      </c>
      <c r="AS251" s="133"/>
      <c r="AT251" s="133"/>
      <c r="AU251" s="133"/>
      <c r="AV251" s="133"/>
      <c r="AW251" s="134"/>
      <c r="AX251" s="132">
        <f>SUM(AX248:BC250)</f>
        <v>26.869263226657957</v>
      </c>
      <c r="AY251" s="133"/>
      <c r="AZ251" s="133"/>
      <c r="BA251" s="133"/>
      <c r="BB251" s="133"/>
      <c r="BC251" s="134"/>
      <c r="BD251" s="126">
        <f t="shared" si="42"/>
        <v>100</v>
      </c>
      <c r="BE251" s="127"/>
      <c r="BF251" s="127"/>
      <c r="BG251" s="127"/>
      <c r="BH251" s="127"/>
      <c r="BI251" s="128"/>
    </row>
    <row r="252" spans="1:61" ht="12" customHeight="1" x14ac:dyDescent="0.25">
      <c r="A252" s="36">
        <v>2018</v>
      </c>
      <c r="B252" s="37"/>
      <c r="C252" s="38"/>
      <c r="D252" s="36" t="s">
        <v>97</v>
      </c>
      <c r="E252" s="37"/>
      <c r="F252" s="37"/>
      <c r="G252" s="37"/>
      <c r="H252" s="37"/>
      <c r="I252" s="37"/>
      <c r="J252" s="37"/>
      <c r="K252" s="37"/>
      <c r="L252" s="38"/>
      <c r="M252" s="19" t="s">
        <v>15</v>
      </c>
      <c r="N252" s="19"/>
      <c r="O252" s="19"/>
      <c r="P252" s="19"/>
      <c r="Q252" s="117">
        <v>407</v>
      </c>
      <c r="R252" s="118"/>
      <c r="S252" s="118"/>
      <c r="T252" s="118"/>
      <c r="U252" s="118"/>
      <c r="V252" s="118"/>
      <c r="W252" s="119"/>
      <c r="X252" s="117">
        <v>2003</v>
      </c>
      <c r="Y252" s="118"/>
      <c r="Z252" s="118"/>
      <c r="AA252" s="118"/>
      <c r="AB252" s="118"/>
      <c r="AC252" s="118"/>
      <c r="AD252" s="119"/>
      <c r="AE252" s="117">
        <v>2535</v>
      </c>
      <c r="AF252" s="118"/>
      <c r="AG252" s="118"/>
      <c r="AH252" s="118"/>
      <c r="AI252" s="118"/>
      <c r="AJ252" s="118"/>
      <c r="AK252" s="119"/>
      <c r="AL252" s="117">
        <v>624</v>
      </c>
      <c r="AM252" s="118"/>
      <c r="AN252" s="118"/>
      <c r="AO252" s="118"/>
      <c r="AP252" s="118"/>
      <c r="AQ252" s="119"/>
      <c r="AR252" s="117">
        <v>5588</v>
      </c>
      <c r="AS252" s="118"/>
      <c r="AT252" s="118"/>
      <c r="AU252" s="118"/>
      <c r="AV252" s="118"/>
      <c r="AW252" s="119"/>
      <c r="AX252" s="120">
        <v>4423</v>
      </c>
      <c r="AY252" s="121"/>
      <c r="AZ252" s="121"/>
      <c r="BA252" s="121"/>
      <c r="BB252" s="121"/>
      <c r="BC252" s="122"/>
      <c r="BD252" s="117">
        <f t="shared" si="42"/>
        <v>15580</v>
      </c>
      <c r="BE252" s="118"/>
      <c r="BF252" s="118"/>
      <c r="BG252" s="118"/>
      <c r="BH252" s="118"/>
      <c r="BI252" s="119"/>
    </row>
    <row r="253" spans="1:61" ht="12" customHeight="1" x14ac:dyDescent="0.25">
      <c r="A253" s="48"/>
      <c r="B253" s="49"/>
      <c r="C253" s="50"/>
      <c r="D253" s="48"/>
      <c r="E253" s="49"/>
      <c r="F253" s="49"/>
      <c r="G253" s="49"/>
      <c r="H253" s="49"/>
      <c r="I253" s="49"/>
      <c r="J253" s="49"/>
      <c r="K253" s="49"/>
      <c r="L253" s="50"/>
      <c r="M253" s="19" t="s">
        <v>16</v>
      </c>
      <c r="N253" s="19"/>
      <c r="O253" s="19"/>
      <c r="P253" s="19"/>
      <c r="Q253" s="117"/>
      <c r="R253" s="118"/>
      <c r="S253" s="118"/>
      <c r="T253" s="118"/>
      <c r="U253" s="118"/>
      <c r="V253" s="118"/>
      <c r="W253" s="119"/>
      <c r="X253" s="117"/>
      <c r="Y253" s="118"/>
      <c r="Z253" s="118"/>
      <c r="AA253" s="118"/>
      <c r="AB253" s="118"/>
      <c r="AC253" s="118"/>
      <c r="AD253" s="119"/>
      <c r="AE253" s="117">
        <v>112</v>
      </c>
      <c r="AF253" s="118"/>
      <c r="AG253" s="118"/>
      <c r="AH253" s="118"/>
      <c r="AI253" s="118"/>
      <c r="AJ253" s="118"/>
      <c r="AK253" s="119"/>
      <c r="AL253" s="117">
        <v>4</v>
      </c>
      <c r="AM253" s="118"/>
      <c r="AN253" s="118"/>
      <c r="AO253" s="118"/>
      <c r="AP253" s="118"/>
      <c r="AQ253" s="119"/>
      <c r="AR253" s="117">
        <v>2576</v>
      </c>
      <c r="AS253" s="118"/>
      <c r="AT253" s="118"/>
      <c r="AU253" s="118"/>
      <c r="AV253" s="118"/>
      <c r="AW253" s="119"/>
      <c r="AX253" s="120"/>
      <c r="AY253" s="121"/>
      <c r="AZ253" s="121"/>
      <c r="BA253" s="121"/>
      <c r="BB253" s="121"/>
      <c r="BC253" s="122"/>
      <c r="BD253" s="117">
        <f t="shared" si="42"/>
        <v>2692</v>
      </c>
      <c r="BE253" s="118"/>
      <c r="BF253" s="118"/>
      <c r="BG253" s="118"/>
      <c r="BH253" s="118"/>
      <c r="BI253" s="119"/>
    </row>
    <row r="254" spans="1:61" ht="12" customHeight="1" x14ac:dyDescent="0.25">
      <c r="A254" s="48"/>
      <c r="B254" s="49"/>
      <c r="C254" s="50"/>
      <c r="D254" s="57"/>
      <c r="E254" s="58"/>
      <c r="F254" s="58"/>
      <c r="G254" s="58"/>
      <c r="H254" s="58"/>
      <c r="I254" s="58"/>
      <c r="J254" s="58"/>
      <c r="K254" s="58"/>
      <c r="L254" s="59"/>
      <c r="M254" s="19" t="s">
        <v>17</v>
      </c>
      <c r="N254" s="19"/>
      <c r="O254" s="19"/>
      <c r="P254" s="19"/>
      <c r="Q254" s="117"/>
      <c r="R254" s="118"/>
      <c r="S254" s="118"/>
      <c r="T254" s="118"/>
      <c r="U254" s="118"/>
      <c r="V254" s="118"/>
      <c r="W254" s="119"/>
      <c r="X254" s="117"/>
      <c r="Y254" s="118"/>
      <c r="Z254" s="118"/>
      <c r="AA254" s="118"/>
      <c r="AB254" s="118"/>
      <c r="AC254" s="118"/>
      <c r="AD254" s="119"/>
      <c r="AE254" s="117"/>
      <c r="AF254" s="118"/>
      <c r="AG254" s="118"/>
      <c r="AH254" s="118"/>
      <c r="AI254" s="118"/>
      <c r="AJ254" s="118"/>
      <c r="AK254" s="119"/>
      <c r="AL254" s="117"/>
      <c r="AM254" s="118"/>
      <c r="AN254" s="118"/>
      <c r="AO254" s="118"/>
      <c r="AP254" s="118"/>
      <c r="AQ254" s="119"/>
      <c r="AR254" s="117"/>
      <c r="AS254" s="118"/>
      <c r="AT254" s="118"/>
      <c r="AU254" s="118"/>
      <c r="AV254" s="118"/>
      <c r="AW254" s="119"/>
      <c r="AX254" s="120">
        <v>1210</v>
      </c>
      <c r="AY254" s="121"/>
      <c r="AZ254" s="121"/>
      <c r="BA254" s="121"/>
      <c r="BB254" s="121"/>
      <c r="BC254" s="122"/>
      <c r="BD254" s="117">
        <f t="shared" si="42"/>
        <v>1210</v>
      </c>
      <c r="BE254" s="118"/>
      <c r="BF254" s="118"/>
      <c r="BG254" s="118"/>
      <c r="BH254" s="118"/>
      <c r="BI254" s="119"/>
    </row>
    <row r="255" spans="1:61" ht="12" customHeight="1" x14ac:dyDescent="0.25">
      <c r="A255" s="48"/>
      <c r="B255" s="49"/>
      <c r="C255" s="50"/>
      <c r="D255" s="123" t="s">
        <v>18</v>
      </c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5"/>
      <c r="Q255" s="126">
        <f t="shared" ref="Q255" si="58">SUM(Q252:W254)</f>
        <v>407</v>
      </c>
      <c r="R255" s="127"/>
      <c r="S255" s="127"/>
      <c r="T255" s="127"/>
      <c r="U255" s="127"/>
      <c r="V255" s="127"/>
      <c r="W255" s="128"/>
      <c r="X255" s="126">
        <f t="shared" ref="X255" si="59">SUM(X252:AD254)</f>
        <v>2003</v>
      </c>
      <c r="Y255" s="127"/>
      <c r="Z255" s="127"/>
      <c r="AA255" s="127"/>
      <c r="AB255" s="127"/>
      <c r="AC255" s="127"/>
      <c r="AD255" s="128"/>
      <c r="AE255" s="126">
        <f t="shared" ref="AE255" si="60">SUM(AE252:AK254)</f>
        <v>2647</v>
      </c>
      <c r="AF255" s="127"/>
      <c r="AG255" s="127"/>
      <c r="AH255" s="127"/>
      <c r="AI255" s="127"/>
      <c r="AJ255" s="127"/>
      <c r="AK255" s="128"/>
      <c r="AL255" s="126">
        <f>SUM(AL252:AQ254)</f>
        <v>628</v>
      </c>
      <c r="AM255" s="127"/>
      <c r="AN255" s="127"/>
      <c r="AO255" s="127"/>
      <c r="AP255" s="127"/>
      <c r="AQ255" s="128"/>
      <c r="AR255" s="126">
        <f>SUM(AR252:AW254)</f>
        <v>8164</v>
      </c>
      <c r="AS255" s="127"/>
      <c r="AT255" s="127"/>
      <c r="AU255" s="127"/>
      <c r="AV255" s="127"/>
      <c r="AW255" s="128"/>
      <c r="AX255" s="126">
        <f>SUM(AX252:BC254)</f>
        <v>5633</v>
      </c>
      <c r="AY255" s="127"/>
      <c r="AZ255" s="127"/>
      <c r="BA255" s="127"/>
      <c r="BB255" s="127"/>
      <c r="BC255" s="128"/>
      <c r="BD255" s="126">
        <f t="shared" si="42"/>
        <v>19482</v>
      </c>
      <c r="BE255" s="127"/>
      <c r="BF255" s="127"/>
      <c r="BG255" s="127"/>
      <c r="BH255" s="127"/>
      <c r="BI255" s="128"/>
    </row>
    <row r="256" spans="1:61" ht="12" customHeight="1" x14ac:dyDescent="0.25">
      <c r="A256" s="48"/>
      <c r="B256" s="49"/>
      <c r="C256" s="50"/>
      <c r="D256" s="42" t="s">
        <v>98</v>
      </c>
      <c r="E256" s="43"/>
      <c r="F256" s="43"/>
      <c r="G256" s="43"/>
      <c r="H256" s="43"/>
      <c r="I256" s="43"/>
      <c r="J256" s="43"/>
      <c r="K256" s="43"/>
      <c r="L256" s="44"/>
      <c r="M256" s="19" t="s">
        <v>15</v>
      </c>
      <c r="N256" s="19"/>
      <c r="O256" s="19"/>
      <c r="P256" s="19"/>
      <c r="Q256" s="117">
        <v>8005</v>
      </c>
      <c r="R256" s="118"/>
      <c r="S256" s="118"/>
      <c r="T256" s="118"/>
      <c r="U256" s="118"/>
      <c r="V256" s="118"/>
      <c r="W256" s="119"/>
      <c r="X256" s="117">
        <v>40620</v>
      </c>
      <c r="Y256" s="118"/>
      <c r="Z256" s="118"/>
      <c r="AA256" s="118"/>
      <c r="AB256" s="118"/>
      <c r="AC256" s="118"/>
      <c r="AD256" s="119"/>
      <c r="AE256" s="117">
        <v>51786</v>
      </c>
      <c r="AF256" s="118"/>
      <c r="AG256" s="118"/>
      <c r="AH256" s="118"/>
      <c r="AI256" s="118"/>
      <c r="AJ256" s="118"/>
      <c r="AK256" s="119"/>
      <c r="AL256" s="117">
        <v>11492</v>
      </c>
      <c r="AM256" s="118"/>
      <c r="AN256" s="118"/>
      <c r="AO256" s="118"/>
      <c r="AP256" s="118"/>
      <c r="AQ256" s="119"/>
      <c r="AR256" s="117">
        <v>105855</v>
      </c>
      <c r="AS256" s="118"/>
      <c r="AT256" s="118"/>
      <c r="AU256" s="118"/>
      <c r="AV256" s="118"/>
      <c r="AW256" s="119"/>
      <c r="AX256" s="120">
        <v>96191</v>
      </c>
      <c r="AY256" s="121"/>
      <c r="AZ256" s="121"/>
      <c r="BA256" s="121"/>
      <c r="BB256" s="121"/>
      <c r="BC256" s="122"/>
      <c r="BD256" s="117">
        <f t="shared" si="42"/>
        <v>313949</v>
      </c>
      <c r="BE256" s="118"/>
      <c r="BF256" s="118"/>
      <c r="BG256" s="118"/>
      <c r="BH256" s="118"/>
      <c r="BI256" s="119"/>
    </row>
    <row r="257" spans="1:69" ht="12" customHeight="1" x14ac:dyDescent="0.25">
      <c r="A257" s="48"/>
      <c r="B257" s="49"/>
      <c r="C257" s="50"/>
      <c r="D257" s="54"/>
      <c r="E257" s="55"/>
      <c r="F257" s="55"/>
      <c r="G257" s="55"/>
      <c r="H257" s="55"/>
      <c r="I257" s="55"/>
      <c r="J257" s="55"/>
      <c r="K257" s="55"/>
      <c r="L257" s="56"/>
      <c r="M257" s="19" t="s">
        <v>16</v>
      </c>
      <c r="N257" s="19"/>
      <c r="O257" s="19"/>
      <c r="P257" s="19"/>
      <c r="Q257" s="117"/>
      <c r="R257" s="118"/>
      <c r="S257" s="118"/>
      <c r="T257" s="118"/>
      <c r="U257" s="118"/>
      <c r="V257" s="118"/>
      <c r="W257" s="119"/>
      <c r="X257" s="117"/>
      <c r="Y257" s="118"/>
      <c r="Z257" s="118"/>
      <c r="AA257" s="118"/>
      <c r="AB257" s="118"/>
      <c r="AC257" s="118"/>
      <c r="AD257" s="119"/>
      <c r="AE257" s="117">
        <v>103</v>
      </c>
      <c r="AF257" s="118"/>
      <c r="AG257" s="118"/>
      <c r="AH257" s="118"/>
      <c r="AI257" s="118"/>
      <c r="AJ257" s="118"/>
      <c r="AK257" s="119"/>
      <c r="AL257" s="117">
        <v>95</v>
      </c>
      <c r="AM257" s="118"/>
      <c r="AN257" s="118"/>
      <c r="AO257" s="118"/>
      <c r="AP257" s="118"/>
      <c r="AQ257" s="119"/>
      <c r="AR257" s="117">
        <v>117519</v>
      </c>
      <c r="AS257" s="118"/>
      <c r="AT257" s="118"/>
      <c r="AU257" s="118"/>
      <c r="AV257" s="118"/>
      <c r="AW257" s="119"/>
      <c r="AX257" s="120"/>
      <c r="AY257" s="121"/>
      <c r="AZ257" s="121"/>
      <c r="BA257" s="121"/>
      <c r="BB257" s="121"/>
      <c r="BC257" s="122"/>
      <c r="BD257" s="117">
        <f t="shared" si="42"/>
        <v>117717</v>
      </c>
      <c r="BE257" s="118"/>
      <c r="BF257" s="118"/>
      <c r="BG257" s="118"/>
      <c r="BH257" s="118"/>
      <c r="BI257" s="119"/>
    </row>
    <row r="258" spans="1:69" ht="12" customHeight="1" x14ac:dyDescent="0.25">
      <c r="A258" s="48"/>
      <c r="B258" s="49"/>
      <c r="C258" s="50"/>
      <c r="D258" s="60"/>
      <c r="E258" s="61"/>
      <c r="F258" s="61"/>
      <c r="G258" s="61"/>
      <c r="H258" s="61"/>
      <c r="I258" s="61"/>
      <c r="J258" s="61"/>
      <c r="K258" s="61"/>
      <c r="L258" s="62"/>
      <c r="M258" s="19" t="s">
        <v>17</v>
      </c>
      <c r="N258" s="19"/>
      <c r="O258" s="19"/>
      <c r="P258" s="19"/>
      <c r="Q258" s="117"/>
      <c r="R258" s="118"/>
      <c r="S258" s="118"/>
      <c r="T258" s="118"/>
      <c r="U258" s="118"/>
      <c r="V258" s="118"/>
      <c r="W258" s="119"/>
      <c r="X258" s="117"/>
      <c r="Y258" s="118"/>
      <c r="Z258" s="118"/>
      <c r="AA258" s="118"/>
      <c r="AB258" s="118"/>
      <c r="AC258" s="118"/>
      <c r="AD258" s="119"/>
      <c r="AE258" s="117"/>
      <c r="AF258" s="118"/>
      <c r="AG258" s="118"/>
      <c r="AH258" s="118"/>
      <c r="AI258" s="118"/>
      <c r="AJ258" s="118"/>
      <c r="AK258" s="119"/>
      <c r="AL258" s="117"/>
      <c r="AM258" s="118"/>
      <c r="AN258" s="118"/>
      <c r="AO258" s="118"/>
      <c r="AP258" s="118"/>
      <c r="AQ258" s="119"/>
      <c r="AR258" s="117"/>
      <c r="AS258" s="118"/>
      <c r="AT258" s="118"/>
      <c r="AU258" s="118"/>
      <c r="AV258" s="118"/>
      <c r="AW258" s="119"/>
      <c r="AX258" s="120">
        <v>20063</v>
      </c>
      <c r="AY258" s="121"/>
      <c r="AZ258" s="121"/>
      <c r="BA258" s="121"/>
      <c r="BB258" s="121"/>
      <c r="BC258" s="122"/>
      <c r="BD258" s="117">
        <f t="shared" si="42"/>
        <v>20063</v>
      </c>
      <c r="BE258" s="118"/>
      <c r="BF258" s="118"/>
      <c r="BG258" s="118"/>
      <c r="BH258" s="118"/>
      <c r="BI258" s="119"/>
    </row>
    <row r="259" spans="1:69" ht="12" customHeight="1" x14ac:dyDescent="0.25">
      <c r="A259" s="48"/>
      <c r="B259" s="49"/>
      <c r="C259" s="50"/>
      <c r="D259" s="123" t="s">
        <v>18</v>
      </c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5"/>
      <c r="Q259" s="126">
        <f t="shared" ref="Q259" si="61">SUM(Q256:W258)</f>
        <v>8005</v>
      </c>
      <c r="R259" s="127"/>
      <c r="S259" s="127"/>
      <c r="T259" s="127"/>
      <c r="U259" s="127"/>
      <c r="V259" s="127"/>
      <c r="W259" s="128"/>
      <c r="X259" s="126">
        <f t="shared" ref="X259" si="62">SUM(X256:AD258)</f>
        <v>40620</v>
      </c>
      <c r="Y259" s="127"/>
      <c r="Z259" s="127"/>
      <c r="AA259" s="127"/>
      <c r="AB259" s="127"/>
      <c r="AC259" s="127"/>
      <c r="AD259" s="128"/>
      <c r="AE259" s="126">
        <f t="shared" ref="AE259" si="63">SUM(AE256:AK258)</f>
        <v>51889</v>
      </c>
      <c r="AF259" s="127"/>
      <c r="AG259" s="127"/>
      <c r="AH259" s="127"/>
      <c r="AI259" s="127"/>
      <c r="AJ259" s="127"/>
      <c r="AK259" s="128"/>
      <c r="AL259" s="126">
        <f>SUM(AL256:AQ258)</f>
        <v>11587</v>
      </c>
      <c r="AM259" s="127"/>
      <c r="AN259" s="127"/>
      <c r="AO259" s="127"/>
      <c r="AP259" s="127"/>
      <c r="AQ259" s="128"/>
      <c r="AR259" s="126">
        <f>SUM(AR256:AW258)</f>
        <v>223374</v>
      </c>
      <c r="AS259" s="127"/>
      <c r="AT259" s="127"/>
      <c r="AU259" s="127"/>
      <c r="AV259" s="127"/>
      <c r="AW259" s="128"/>
      <c r="AX259" s="126">
        <f>SUM(AX256:BC258)</f>
        <v>116254</v>
      </c>
      <c r="AY259" s="127"/>
      <c r="AZ259" s="127"/>
      <c r="BA259" s="127"/>
      <c r="BB259" s="127"/>
      <c r="BC259" s="128"/>
      <c r="BD259" s="126">
        <f t="shared" si="42"/>
        <v>451729</v>
      </c>
      <c r="BE259" s="127"/>
      <c r="BF259" s="127"/>
      <c r="BG259" s="127"/>
      <c r="BH259" s="127"/>
      <c r="BI259" s="128"/>
    </row>
    <row r="260" spans="1:69" ht="12" customHeight="1" x14ac:dyDescent="0.25">
      <c r="A260" s="48"/>
      <c r="B260" s="49"/>
      <c r="C260" s="50"/>
      <c r="D260" s="42" t="s">
        <v>99</v>
      </c>
      <c r="E260" s="43"/>
      <c r="F260" s="43"/>
      <c r="G260" s="43"/>
      <c r="H260" s="43"/>
      <c r="I260" s="43"/>
      <c r="J260" s="43"/>
      <c r="K260" s="43"/>
      <c r="L260" s="44"/>
      <c r="M260" s="19" t="s">
        <v>15</v>
      </c>
      <c r="N260" s="19"/>
      <c r="O260" s="19"/>
      <c r="P260" s="19"/>
      <c r="Q260" s="129">
        <f>Q256/451729*100</f>
        <v>1.7720801631066412</v>
      </c>
      <c r="R260" s="130"/>
      <c r="S260" s="130"/>
      <c r="T260" s="130"/>
      <c r="U260" s="130"/>
      <c r="V260" s="130"/>
      <c r="W260" s="131"/>
      <c r="X260" s="129">
        <f t="shared" ref="X260:X262" si="64">X256/451729*100</f>
        <v>8.9921169550770479</v>
      </c>
      <c r="Y260" s="130"/>
      <c r="Z260" s="130"/>
      <c r="AA260" s="130"/>
      <c r="AB260" s="130"/>
      <c r="AC260" s="130"/>
      <c r="AD260" s="131"/>
      <c r="AE260" s="129">
        <f t="shared" ref="AE260:AE262" si="65">AE256/451729*100</f>
        <v>11.463952945239292</v>
      </c>
      <c r="AF260" s="130"/>
      <c r="AG260" s="130"/>
      <c r="AH260" s="130"/>
      <c r="AI260" s="130"/>
      <c r="AJ260" s="130"/>
      <c r="AK260" s="131"/>
      <c r="AL260" s="129">
        <f>AL256/451729*100</f>
        <v>2.5440031523324826</v>
      </c>
      <c r="AM260" s="130"/>
      <c r="AN260" s="130"/>
      <c r="AO260" s="130"/>
      <c r="AP260" s="130"/>
      <c r="AQ260" s="131"/>
      <c r="AR260" s="129">
        <f t="shared" ref="AR260:AR262" si="66">AR256/451729*100</f>
        <v>23.433297397333359</v>
      </c>
      <c r="AS260" s="130"/>
      <c r="AT260" s="130"/>
      <c r="AU260" s="130"/>
      <c r="AV260" s="130"/>
      <c r="AW260" s="131"/>
      <c r="AX260" s="129">
        <f t="shared" ref="AX260:AX262" si="67">AX256/451729*100</f>
        <v>21.29396164514565</v>
      </c>
      <c r="AY260" s="130"/>
      <c r="AZ260" s="130"/>
      <c r="BA260" s="130"/>
      <c r="BB260" s="130"/>
      <c r="BC260" s="131"/>
      <c r="BD260" s="129">
        <f t="shared" ref="BD260" si="68">SUM(Q260:BC260)</f>
        <v>69.499412258234472</v>
      </c>
      <c r="BE260" s="130"/>
      <c r="BF260" s="130"/>
      <c r="BG260" s="130"/>
      <c r="BH260" s="130"/>
      <c r="BI260" s="131"/>
    </row>
    <row r="261" spans="1:69" ht="12" customHeight="1" x14ac:dyDescent="0.25">
      <c r="A261" s="48"/>
      <c r="B261" s="49"/>
      <c r="C261" s="50"/>
      <c r="D261" s="54"/>
      <c r="E261" s="55"/>
      <c r="F261" s="55"/>
      <c r="G261" s="55"/>
      <c r="H261" s="55"/>
      <c r="I261" s="55"/>
      <c r="J261" s="55"/>
      <c r="K261" s="55"/>
      <c r="L261" s="56"/>
      <c r="M261" s="19" t="s">
        <v>16</v>
      </c>
      <c r="N261" s="19"/>
      <c r="O261" s="19"/>
      <c r="P261" s="19"/>
      <c r="Q261" s="129">
        <f t="shared" ref="Q261:Q262" si="69">Q257/451729*100</f>
        <v>0</v>
      </c>
      <c r="R261" s="130"/>
      <c r="S261" s="130"/>
      <c r="T261" s="130"/>
      <c r="U261" s="130"/>
      <c r="V261" s="130"/>
      <c r="W261" s="131"/>
      <c r="X261" s="129">
        <f t="shared" si="64"/>
        <v>0</v>
      </c>
      <c r="Y261" s="130"/>
      <c r="Z261" s="130"/>
      <c r="AA261" s="130"/>
      <c r="AB261" s="130"/>
      <c r="AC261" s="130"/>
      <c r="AD261" s="131"/>
      <c r="AE261" s="129">
        <f t="shared" si="65"/>
        <v>2.2801281299186016E-2</v>
      </c>
      <c r="AF261" s="130"/>
      <c r="AG261" s="130"/>
      <c r="AH261" s="130"/>
      <c r="AI261" s="130"/>
      <c r="AJ261" s="130"/>
      <c r="AK261" s="131"/>
      <c r="AL261" s="129">
        <f t="shared" ref="AL261:AL262" si="70">AL257/451729*100</f>
        <v>2.103030799439487E-2</v>
      </c>
      <c r="AM261" s="130"/>
      <c r="AN261" s="130"/>
      <c r="AO261" s="130"/>
      <c r="AP261" s="130"/>
      <c r="AQ261" s="131"/>
      <c r="AR261" s="129">
        <f t="shared" si="66"/>
        <v>26.015376475718849</v>
      </c>
      <c r="AS261" s="130"/>
      <c r="AT261" s="130"/>
      <c r="AU261" s="130"/>
      <c r="AV261" s="130"/>
      <c r="AW261" s="131"/>
      <c r="AX261" s="129">
        <f t="shared" si="67"/>
        <v>0</v>
      </c>
      <c r="AY261" s="130"/>
      <c r="AZ261" s="130"/>
      <c r="BA261" s="130"/>
      <c r="BB261" s="130"/>
      <c r="BC261" s="131"/>
      <c r="BD261" s="129">
        <f t="shared" si="42"/>
        <v>26.059208065012431</v>
      </c>
      <c r="BE261" s="130"/>
      <c r="BF261" s="130"/>
      <c r="BG261" s="130"/>
      <c r="BH261" s="130"/>
      <c r="BI261" s="131"/>
    </row>
    <row r="262" spans="1:69" ht="12" customHeight="1" x14ac:dyDescent="0.25">
      <c r="A262" s="48"/>
      <c r="B262" s="49"/>
      <c r="C262" s="50"/>
      <c r="D262" s="60"/>
      <c r="E262" s="61"/>
      <c r="F262" s="61"/>
      <c r="G262" s="61"/>
      <c r="H262" s="61"/>
      <c r="I262" s="61"/>
      <c r="J262" s="61"/>
      <c r="K262" s="61"/>
      <c r="L262" s="62"/>
      <c r="M262" s="19" t="s">
        <v>17</v>
      </c>
      <c r="N262" s="19"/>
      <c r="O262" s="19"/>
      <c r="P262" s="19"/>
      <c r="Q262" s="129">
        <f t="shared" si="69"/>
        <v>0</v>
      </c>
      <c r="R262" s="130"/>
      <c r="S262" s="130"/>
      <c r="T262" s="130"/>
      <c r="U262" s="130"/>
      <c r="V262" s="130"/>
      <c r="W262" s="131"/>
      <c r="X262" s="129">
        <f t="shared" si="64"/>
        <v>0</v>
      </c>
      <c r="Y262" s="130"/>
      <c r="Z262" s="130"/>
      <c r="AA262" s="130"/>
      <c r="AB262" s="130"/>
      <c r="AC262" s="130"/>
      <c r="AD262" s="131"/>
      <c r="AE262" s="129">
        <f t="shared" si="65"/>
        <v>0</v>
      </c>
      <c r="AF262" s="130"/>
      <c r="AG262" s="130"/>
      <c r="AH262" s="130"/>
      <c r="AI262" s="130"/>
      <c r="AJ262" s="130"/>
      <c r="AK262" s="131"/>
      <c r="AL262" s="129">
        <f t="shared" si="70"/>
        <v>0</v>
      </c>
      <c r="AM262" s="130"/>
      <c r="AN262" s="130"/>
      <c r="AO262" s="130"/>
      <c r="AP262" s="130"/>
      <c r="AQ262" s="131"/>
      <c r="AR262" s="129">
        <f t="shared" si="66"/>
        <v>0</v>
      </c>
      <c r="AS262" s="130"/>
      <c r="AT262" s="130"/>
      <c r="AU262" s="130"/>
      <c r="AV262" s="130"/>
      <c r="AW262" s="131"/>
      <c r="AX262" s="129">
        <f t="shared" si="67"/>
        <v>4.4413796767530975</v>
      </c>
      <c r="AY262" s="130"/>
      <c r="AZ262" s="130"/>
      <c r="BA262" s="130"/>
      <c r="BB262" s="130"/>
      <c r="BC262" s="131"/>
      <c r="BD262" s="129">
        <f t="shared" si="42"/>
        <v>4.4413796767530975</v>
      </c>
      <c r="BE262" s="130"/>
      <c r="BF262" s="130"/>
      <c r="BG262" s="130"/>
      <c r="BH262" s="130"/>
      <c r="BI262" s="131"/>
    </row>
    <row r="263" spans="1:69" ht="12" customHeight="1" x14ac:dyDescent="0.25">
      <c r="A263" s="57"/>
      <c r="B263" s="58"/>
      <c r="C263" s="59"/>
      <c r="D263" s="123" t="s">
        <v>18</v>
      </c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5"/>
      <c r="Q263" s="132">
        <f t="shared" ref="Q263" si="71">SUM(Q260:W262)</f>
        <v>1.7720801631066412</v>
      </c>
      <c r="R263" s="133"/>
      <c r="S263" s="133"/>
      <c r="T263" s="133"/>
      <c r="U263" s="133"/>
      <c r="V263" s="133"/>
      <c r="W263" s="134"/>
      <c r="X263" s="132">
        <f t="shared" ref="X263" si="72">SUM(X260:AD262)</f>
        <v>8.9921169550770479</v>
      </c>
      <c r="Y263" s="133"/>
      <c r="Z263" s="133"/>
      <c r="AA263" s="133"/>
      <c r="AB263" s="133"/>
      <c r="AC263" s="133"/>
      <c r="AD263" s="134"/>
      <c r="AE263" s="132">
        <f t="shared" ref="AE263" si="73">SUM(AE260:AK262)</f>
        <v>11.486754226538478</v>
      </c>
      <c r="AF263" s="133"/>
      <c r="AG263" s="133"/>
      <c r="AH263" s="133"/>
      <c r="AI263" s="133"/>
      <c r="AJ263" s="133"/>
      <c r="AK263" s="134"/>
      <c r="AL263" s="132">
        <f>SUM(AL260:AQ262)</f>
        <v>2.5650334603268776</v>
      </c>
      <c r="AM263" s="133"/>
      <c r="AN263" s="133"/>
      <c r="AO263" s="133"/>
      <c r="AP263" s="133"/>
      <c r="AQ263" s="134"/>
      <c r="AR263" s="132">
        <f>SUM(AR260:AW262)</f>
        <v>49.448673873052208</v>
      </c>
      <c r="AS263" s="133"/>
      <c r="AT263" s="133"/>
      <c r="AU263" s="133"/>
      <c r="AV263" s="133"/>
      <c r="AW263" s="134"/>
      <c r="AX263" s="132">
        <f>SUM(AX260:BC262)</f>
        <v>25.735341321898748</v>
      </c>
      <c r="AY263" s="133"/>
      <c r="AZ263" s="133"/>
      <c r="BA263" s="133"/>
      <c r="BB263" s="133"/>
      <c r="BC263" s="134"/>
      <c r="BD263" s="135">
        <f t="shared" si="42"/>
        <v>100</v>
      </c>
      <c r="BE263" s="136"/>
      <c r="BF263" s="136"/>
      <c r="BG263" s="136"/>
      <c r="BH263" s="136"/>
      <c r="BI263" s="137"/>
    </row>
    <row r="265" spans="1:69" ht="51" x14ac:dyDescent="0.25">
      <c r="AF265" s="4"/>
      <c r="BC265" s="4"/>
      <c r="BK265" s="17"/>
      <c r="BL265" s="138" t="s">
        <v>105</v>
      </c>
      <c r="BM265" s="138" t="s">
        <v>106</v>
      </c>
      <c r="BN265" s="138" t="s">
        <v>107</v>
      </c>
      <c r="BO265" s="138" t="s">
        <v>92</v>
      </c>
      <c r="BP265" s="138" t="s">
        <v>108</v>
      </c>
      <c r="BQ265" s="138" t="s">
        <v>109</v>
      </c>
    </row>
    <row r="266" spans="1:69" x14ac:dyDescent="0.25">
      <c r="AF266" s="4"/>
      <c r="BC266" s="4"/>
      <c r="BK266" s="139">
        <v>2016</v>
      </c>
      <c r="BL266" s="140">
        <v>1.0999999999999999E-2</v>
      </c>
      <c r="BM266" s="140">
        <v>7.2999999999999995E-2</v>
      </c>
      <c r="BN266" s="140">
        <v>0.13100000000000001</v>
      </c>
      <c r="BO266" s="140">
        <v>2.4E-2</v>
      </c>
      <c r="BP266" s="140">
        <v>0.48299999999999998</v>
      </c>
      <c r="BQ266" s="140">
        <v>0.27800000000000002</v>
      </c>
    </row>
    <row r="267" spans="1:69" x14ac:dyDescent="0.25">
      <c r="AF267" s="4"/>
      <c r="BC267" s="4"/>
      <c r="BK267" s="97">
        <v>2017</v>
      </c>
      <c r="BL267" s="141">
        <v>0.01</v>
      </c>
      <c r="BM267" s="140">
        <v>7.6999999999999999E-2</v>
      </c>
      <c r="BN267" s="140">
        <v>0.13300000000000001</v>
      </c>
      <c r="BO267" s="140">
        <v>2.3E-2</v>
      </c>
      <c r="BP267" s="140">
        <v>0.48699999999999999</v>
      </c>
      <c r="BQ267" s="140">
        <v>0.26900000000000002</v>
      </c>
    </row>
    <row r="268" spans="1:69" x14ac:dyDescent="0.25">
      <c r="AF268" s="4"/>
      <c r="BC268" s="4"/>
      <c r="BK268" s="97">
        <v>2018</v>
      </c>
      <c r="BL268" s="140">
        <v>1.7999999999999999E-2</v>
      </c>
      <c r="BM268" s="141">
        <v>0.09</v>
      </c>
      <c r="BN268" s="140">
        <v>0.115</v>
      </c>
      <c r="BO268" s="140">
        <v>2.5999999999999999E-2</v>
      </c>
      <c r="BP268" s="140">
        <v>0.49399999999999999</v>
      </c>
      <c r="BQ268" s="140">
        <v>0.25700000000000001</v>
      </c>
    </row>
    <row r="272" spans="1:69" ht="51" x14ac:dyDescent="0.25">
      <c r="AF272" s="4"/>
      <c r="BC272" s="4"/>
      <c r="BK272" s="17"/>
      <c r="BL272" s="138" t="s">
        <v>105</v>
      </c>
      <c r="BM272" s="138" t="s">
        <v>106</v>
      </c>
      <c r="BN272" s="138" t="s">
        <v>107</v>
      </c>
      <c r="BO272" s="138" t="s">
        <v>92</v>
      </c>
      <c r="BP272" s="138" t="s">
        <v>108</v>
      </c>
      <c r="BQ272" s="138" t="s">
        <v>109</v>
      </c>
    </row>
    <row r="273" spans="32:69" x14ac:dyDescent="0.25">
      <c r="AF273" s="4"/>
      <c r="BC273" s="4"/>
      <c r="BK273" s="97">
        <v>2018</v>
      </c>
      <c r="BL273" s="140">
        <v>1.7999999999999999E-2</v>
      </c>
      <c r="BM273" s="141">
        <v>0.09</v>
      </c>
      <c r="BN273" s="140">
        <v>0.115</v>
      </c>
      <c r="BO273" s="140">
        <v>2.5999999999999999E-2</v>
      </c>
      <c r="BP273" s="140">
        <v>0.49399999999999999</v>
      </c>
      <c r="BQ273" s="140">
        <v>0.25700000000000001</v>
      </c>
    </row>
    <row r="296" spans="1:61" x14ac:dyDescent="0.25">
      <c r="AF296" s="8" t="s">
        <v>110</v>
      </c>
    </row>
    <row r="297" spans="1:61" x14ac:dyDescent="0.25">
      <c r="BC297" s="7" t="s">
        <v>111</v>
      </c>
    </row>
    <row r="298" spans="1:61" x14ac:dyDescent="0.25">
      <c r="A298" s="19" t="s">
        <v>4</v>
      </c>
      <c r="B298" s="19"/>
      <c r="C298" s="19"/>
      <c r="D298" s="27" t="s">
        <v>87</v>
      </c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9"/>
      <c r="Q298" s="117" t="s">
        <v>105</v>
      </c>
      <c r="R298" s="118"/>
      <c r="S298" s="118"/>
      <c r="T298" s="118"/>
      <c r="U298" s="118"/>
      <c r="V298" s="118"/>
      <c r="W298" s="119"/>
      <c r="X298" s="117" t="s">
        <v>106</v>
      </c>
      <c r="Y298" s="118"/>
      <c r="Z298" s="118"/>
      <c r="AA298" s="118"/>
      <c r="AB298" s="118"/>
      <c r="AC298" s="118"/>
      <c r="AD298" s="119"/>
      <c r="AE298" s="117" t="s">
        <v>107</v>
      </c>
      <c r="AF298" s="118"/>
      <c r="AG298" s="118"/>
      <c r="AH298" s="118"/>
      <c r="AI298" s="118"/>
      <c r="AJ298" s="118"/>
      <c r="AK298" s="119"/>
      <c r="AL298" s="117" t="s">
        <v>92</v>
      </c>
      <c r="AM298" s="118"/>
      <c r="AN298" s="118"/>
      <c r="AO298" s="118"/>
      <c r="AP298" s="118"/>
      <c r="AQ298" s="119"/>
      <c r="AR298" s="117" t="s">
        <v>108</v>
      </c>
      <c r="AS298" s="118"/>
      <c r="AT298" s="118"/>
      <c r="AU298" s="118"/>
      <c r="AV298" s="118"/>
      <c r="AW298" s="119"/>
      <c r="AX298" s="106" t="s">
        <v>109</v>
      </c>
      <c r="AY298" s="106"/>
      <c r="AZ298" s="106"/>
      <c r="BA298" s="106"/>
      <c r="BB298" s="106"/>
      <c r="BC298" s="106"/>
      <c r="BD298" s="117" t="s">
        <v>18</v>
      </c>
      <c r="BE298" s="118"/>
      <c r="BF298" s="118"/>
      <c r="BG298" s="118"/>
      <c r="BH298" s="118"/>
      <c r="BI298" s="119"/>
    </row>
    <row r="299" spans="1:61" x14ac:dyDescent="0.25">
      <c r="A299" s="36">
        <v>2016</v>
      </c>
      <c r="B299" s="37"/>
      <c r="C299" s="38"/>
      <c r="D299" s="142" t="s">
        <v>97</v>
      </c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4"/>
      <c r="Q299" s="117">
        <v>263</v>
      </c>
      <c r="R299" s="118"/>
      <c r="S299" s="118"/>
      <c r="T299" s="118"/>
      <c r="U299" s="118"/>
      <c r="V299" s="118"/>
      <c r="W299" s="119"/>
      <c r="X299" s="117">
        <v>1658</v>
      </c>
      <c r="Y299" s="118"/>
      <c r="Z299" s="118"/>
      <c r="AA299" s="118"/>
      <c r="AB299" s="118"/>
      <c r="AC299" s="118"/>
      <c r="AD299" s="119"/>
      <c r="AE299" s="117">
        <v>2598</v>
      </c>
      <c r="AF299" s="118"/>
      <c r="AG299" s="118"/>
      <c r="AH299" s="118"/>
      <c r="AI299" s="118"/>
      <c r="AJ299" s="118"/>
      <c r="AK299" s="119"/>
      <c r="AL299" s="117">
        <v>591</v>
      </c>
      <c r="AM299" s="118"/>
      <c r="AN299" s="118"/>
      <c r="AO299" s="118"/>
      <c r="AP299" s="118"/>
      <c r="AQ299" s="119"/>
      <c r="AR299" s="117">
        <v>7745</v>
      </c>
      <c r="AS299" s="118"/>
      <c r="AT299" s="118"/>
      <c r="AU299" s="118"/>
      <c r="AV299" s="118"/>
      <c r="AW299" s="119"/>
      <c r="AX299" s="120">
        <v>5322</v>
      </c>
      <c r="AY299" s="121"/>
      <c r="AZ299" s="121"/>
      <c r="BA299" s="121"/>
      <c r="BB299" s="121"/>
      <c r="BC299" s="122"/>
      <c r="BD299" s="126">
        <f>SUM(Q299:BC299)</f>
        <v>18177</v>
      </c>
      <c r="BE299" s="127"/>
      <c r="BF299" s="127"/>
      <c r="BG299" s="127"/>
      <c r="BH299" s="127"/>
      <c r="BI299" s="128"/>
    </row>
    <row r="300" spans="1:61" x14ac:dyDescent="0.25">
      <c r="A300" s="48"/>
      <c r="B300" s="49"/>
      <c r="C300" s="50"/>
      <c r="D300" s="142" t="s">
        <v>98</v>
      </c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4"/>
      <c r="Q300" s="117">
        <v>4793</v>
      </c>
      <c r="R300" s="118"/>
      <c r="S300" s="118"/>
      <c r="T300" s="118"/>
      <c r="U300" s="118"/>
      <c r="V300" s="118"/>
      <c r="W300" s="119"/>
      <c r="X300" s="117">
        <v>31669</v>
      </c>
      <c r="Y300" s="118"/>
      <c r="Z300" s="118"/>
      <c r="AA300" s="118"/>
      <c r="AB300" s="118"/>
      <c r="AC300" s="118"/>
      <c r="AD300" s="119"/>
      <c r="AE300" s="117">
        <v>56526</v>
      </c>
      <c r="AF300" s="118"/>
      <c r="AG300" s="118"/>
      <c r="AH300" s="118"/>
      <c r="AI300" s="118"/>
      <c r="AJ300" s="118"/>
      <c r="AK300" s="119"/>
      <c r="AL300" s="117">
        <v>10175</v>
      </c>
      <c r="AM300" s="118"/>
      <c r="AN300" s="118"/>
      <c r="AO300" s="118"/>
      <c r="AP300" s="118"/>
      <c r="AQ300" s="119"/>
      <c r="AR300" s="117">
        <v>208635</v>
      </c>
      <c r="AS300" s="118"/>
      <c r="AT300" s="118"/>
      <c r="AU300" s="118"/>
      <c r="AV300" s="118"/>
      <c r="AW300" s="119"/>
      <c r="AX300" s="120">
        <v>120046</v>
      </c>
      <c r="AY300" s="121"/>
      <c r="AZ300" s="121"/>
      <c r="BA300" s="121"/>
      <c r="BB300" s="121"/>
      <c r="BC300" s="122"/>
      <c r="BD300" s="126">
        <f t="shared" ref="BD300" si="74">SUM(Q300:BC300)</f>
        <v>431844</v>
      </c>
      <c r="BE300" s="127"/>
      <c r="BF300" s="127"/>
      <c r="BG300" s="127"/>
      <c r="BH300" s="127"/>
      <c r="BI300" s="128"/>
    </row>
    <row r="301" spans="1:61" x14ac:dyDescent="0.25">
      <c r="A301" s="36">
        <v>2017</v>
      </c>
      <c r="B301" s="37"/>
      <c r="C301" s="38"/>
      <c r="D301" s="142" t="s">
        <v>97</v>
      </c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4"/>
      <c r="Q301" s="117">
        <v>234</v>
      </c>
      <c r="R301" s="118"/>
      <c r="S301" s="118"/>
      <c r="T301" s="118"/>
      <c r="U301" s="118"/>
      <c r="V301" s="118"/>
      <c r="W301" s="119"/>
      <c r="X301" s="117">
        <v>1798</v>
      </c>
      <c r="Y301" s="118"/>
      <c r="Z301" s="118"/>
      <c r="AA301" s="118"/>
      <c r="AB301" s="118"/>
      <c r="AC301" s="118"/>
      <c r="AD301" s="119"/>
      <c r="AE301" s="117">
        <v>2671</v>
      </c>
      <c r="AF301" s="118"/>
      <c r="AG301" s="118"/>
      <c r="AH301" s="118"/>
      <c r="AI301" s="118"/>
      <c r="AJ301" s="118"/>
      <c r="AK301" s="119"/>
      <c r="AL301" s="117">
        <v>615</v>
      </c>
      <c r="AM301" s="118"/>
      <c r="AN301" s="118"/>
      <c r="AO301" s="118"/>
      <c r="AP301" s="118"/>
      <c r="AQ301" s="119"/>
      <c r="AR301" s="117">
        <v>8335</v>
      </c>
      <c r="AS301" s="118"/>
      <c r="AT301" s="118"/>
      <c r="AU301" s="118"/>
      <c r="AV301" s="118"/>
      <c r="AW301" s="119"/>
      <c r="AX301" s="120">
        <v>5389</v>
      </c>
      <c r="AY301" s="121"/>
      <c r="AZ301" s="121"/>
      <c r="BA301" s="121"/>
      <c r="BB301" s="121"/>
      <c r="BC301" s="122"/>
      <c r="BD301" s="126">
        <f>SUM(Q301:BC301)</f>
        <v>19042</v>
      </c>
      <c r="BE301" s="127"/>
      <c r="BF301" s="127"/>
      <c r="BG301" s="127"/>
      <c r="BH301" s="127"/>
      <c r="BI301" s="128"/>
    </row>
    <row r="302" spans="1:61" x14ac:dyDescent="0.25">
      <c r="A302" s="48"/>
      <c r="B302" s="49"/>
      <c r="C302" s="50"/>
      <c r="D302" s="142" t="s">
        <v>98</v>
      </c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4"/>
      <c r="Q302" s="117">
        <v>4562</v>
      </c>
      <c r="R302" s="118"/>
      <c r="S302" s="118"/>
      <c r="T302" s="118"/>
      <c r="U302" s="118"/>
      <c r="V302" s="118"/>
      <c r="W302" s="119"/>
      <c r="X302" s="117">
        <v>34677</v>
      </c>
      <c r="Y302" s="118"/>
      <c r="Z302" s="118"/>
      <c r="AA302" s="118"/>
      <c r="AB302" s="118"/>
      <c r="AC302" s="118"/>
      <c r="AD302" s="119"/>
      <c r="AE302" s="117">
        <v>59951</v>
      </c>
      <c r="AF302" s="118"/>
      <c r="AG302" s="118"/>
      <c r="AH302" s="118"/>
      <c r="AI302" s="118"/>
      <c r="AJ302" s="118"/>
      <c r="AK302" s="119"/>
      <c r="AL302" s="117">
        <v>10557</v>
      </c>
      <c r="AM302" s="118"/>
      <c r="AN302" s="118"/>
      <c r="AO302" s="118"/>
      <c r="AP302" s="118"/>
      <c r="AQ302" s="119"/>
      <c r="AR302" s="117">
        <v>219383</v>
      </c>
      <c r="AS302" s="118"/>
      <c r="AT302" s="118"/>
      <c r="AU302" s="118"/>
      <c r="AV302" s="118"/>
      <c r="AW302" s="119"/>
      <c r="AX302" s="120">
        <v>120927</v>
      </c>
      <c r="AY302" s="121"/>
      <c r="AZ302" s="121"/>
      <c r="BA302" s="121"/>
      <c r="BB302" s="121"/>
      <c r="BC302" s="122"/>
      <c r="BD302" s="126">
        <f t="shared" ref="BD302:BD304" si="75">SUM(Q302:BC302)</f>
        <v>450057</v>
      </c>
      <c r="BE302" s="127"/>
      <c r="BF302" s="127"/>
      <c r="BG302" s="127"/>
      <c r="BH302" s="127"/>
      <c r="BI302" s="128"/>
    </row>
    <row r="303" spans="1:61" x14ac:dyDescent="0.25">
      <c r="A303" s="19">
        <v>2018</v>
      </c>
      <c r="B303" s="19"/>
      <c r="C303" s="19"/>
      <c r="D303" s="142" t="s">
        <v>97</v>
      </c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4"/>
      <c r="Q303" s="117">
        <v>407</v>
      </c>
      <c r="R303" s="118"/>
      <c r="S303" s="118"/>
      <c r="T303" s="118"/>
      <c r="U303" s="118"/>
      <c r="V303" s="118"/>
      <c r="W303" s="119"/>
      <c r="X303" s="117">
        <v>2003</v>
      </c>
      <c r="Y303" s="118"/>
      <c r="Z303" s="118"/>
      <c r="AA303" s="118"/>
      <c r="AB303" s="118"/>
      <c r="AC303" s="118"/>
      <c r="AD303" s="119"/>
      <c r="AE303" s="117">
        <v>2647</v>
      </c>
      <c r="AF303" s="118"/>
      <c r="AG303" s="118"/>
      <c r="AH303" s="118"/>
      <c r="AI303" s="118"/>
      <c r="AJ303" s="118"/>
      <c r="AK303" s="119"/>
      <c r="AL303" s="117">
        <v>628</v>
      </c>
      <c r="AM303" s="118"/>
      <c r="AN303" s="118"/>
      <c r="AO303" s="118"/>
      <c r="AP303" s="118"/>
      <c r="AQ303" s="119"/>
      <c r="AR303" s="117">
        <v>8164</v>
      </c>
      <c r="AS303" s="118"/>
      <c r="AT303" s="118"/>
      <c r="AU303" s="118"/>
      <c r="AV303" s="118"/>
      <c r="AW303" s="119"/>
      <c r="AX303" s="120">
        <v>5633</v>
      </c>
      <c r="AY303" s="121"/>
      <c r="AZ303" s="121"/>
      <c r="BA303" s="121"/>
      <c r="BB303" s="121"/>
      <c r="BC303" s="122"/>
      <c r="BD303" s="126">
        <f t="shared" si="75"/>
        <v>19482</v>
      </c>
      <c r="BE303" s="127"/>
      <c r="BF303" s="127"/>
      <c r="BG303" s="127"/>
      <c r="BH303" s="127"/>
      <c r="BI303" s="128"/>
    </row>
    <row r="304" spans="1:61" x14ac:dyDescent="0.25">
      <c r="A304" s="19"/>
      <c r="B304" s="19"/>
      <c r="C304" s="19"/>
      <c r="D304" s="142" t="s">
        <v>98</v>
      </c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4"/>
      <c r="Q304" s="117">
        <v>8005</v>
      </c>
      <c r="R304" s="118"/>
      <c r="S304" s="118"/>
      <c r="T304" s="118"/>
      <c r="U304" s="118"/>
      <c r="V304" s="118"/>
      <c r="W304" s="119"/>
      <c r="X304" s="117">
        <v>40620</v>
      </c>
      <c r="Y304" s="118"/>
      <c r="Z304" s="118"/>
      <c r="AA304" s="118"/>
      <c r="AB304" s="118"/>
      <c r="AC304" s="118"/>
      <c r="AD304" s="119"/>
      <c r="AE304" s="117">
        <v>51889</v>
      </c>
      <c r="AF304" s="118"/>
      <c r="AG304" s="118"/>
      <c r="AH304" s="118"/>
      <c r="AI304" s="118"/>
      <c r="AJ304" s="118"/>
      <c r="AK304" s="119"/>
      <c r="AL304" s="117">
        <v>11587</v>
      </c>
      <c r="AM304" s="118"/>
      <c r="AN304" s="118"/>
      <c r="AO304" s="118"/>
      <c r="AP304" s="118"/>
      <c r="AQ304" s="119"/>
      <c r="AR304" s="117">
        <v>223374</v>
      </c>
      <c r="AS304" s="118"/>
      <c r="AT304" s="118"/>
      <c r="AU304" s="118"/>
      <c r="AV304" s="118"/>
      <c r="AW304" s="119"/>
      <c r="AX304" s="120">
        <v>116254</v>
      </c>
      <c r="AY304" s="121"/>
      <c r="AZ304" s="121"/>
      <c r="BA304" s="121"/>
      <c r="BB304" s="121"/>
      <c r="BC304" s="122"/>
      <c r="BD304" s="126">
        <f t="shared" si="75"/>
        <v>451729</v>
      </c>
      <c r="BE304" s="127"/>
      <c r="BF304" s="127"/>
      <c r="BG304" s="127"/>
      <c r="BH304" s="127"/>
      <c r="BI304" s="128"/>
    </row>
    <row r="305" spans="1:104" ht="23.25" customHeight="1" x14ac:dyDescent="0.25">
      <c r="A305" s="19"/>
      <c r="B305" s="19"/>
      <c r="C305" s="19"/>
      <c r="D305" s="142" t="s">
        <v>112</v>
      </c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4"/>
      <c r="Q305" s="145">
        <f>(Q303-Q301)/Q301*100</f>
        <v>73.931623931623932</v>
      </c>
      <c r="R305" s="146"/>
      <c r="S305" s="146"/>
      <c r="T305" s="146"/>
      <c r="U305" s="146"/>
      <c r="V305" s="146"/>
      <c r="W305" s="147"/>
      <c r="X305" s="145">
        <f t="shared" ref="X305:X306" si="76">(X303-X301)/X301*100</f>
        <v>11.401557285873192</v>
      </c>
      <c r="Y305" s="146"/>
      <c r="Z305" s="146"/>
      <c r="AA305" s="146"/>
      <c r="AB305" s="146"/>
      <c r="AC305" s="146"/>
      <c r="AD305" s="147"/>
      <c r="AE305" s="145">
        <f>(AE303-AE301)/AE301*100</f>
        <v>-0.89853987270685132</v>
      </c>
      <c r="AF305" s="146"/>
      <c r="AG305" s="146"/>
      <c r="AH305" s="146"/>
      <c r="AI305" s="146"/>
      <c r="AJ305" s="146"/>
      <c r="AK305" s="147"/>
      <c r="AL305" s="129">
        <f>(AL303-AL301)/AL301*100</f>
        <v>2.1138211382113821</v>
      </c>
      <c r="AM305" s="130"/>
      <c r="AN305" s="130"/>
      <c r="AO305" s="130"/>
      <c r="AP305" s="130"/>
      <c r="AQ305" s="131"/>
      <c r="AR305" s="129">
        <f t="shared" ref="AR305:AR306" si="77">(AR303-AR301)/AR301*100</f>
        <v>-2.0515896820635873</v>
      </c>
      <c r="AS305" s="130"/>
      <c r="AT305" s="130"/>
      <c r="AU305" s="130"/>
      <c r="AV305" s="130"/>
      <c r="AW305" s="131"/>
      <c r="AX305" s="129">
        <f t="shared" ref="AX305:AX306" si="78">(AX303-AX301)/AX301*100</f>
        <v>4.5277416960475039</v>
      </c>
      <c r="AY305" s="130"/>
      <c r="AZ305" s="130"/>
      <c r="BA305" s="130"/>
      <c r="BB305" s="130"/>
      <c r="BC305" s="131"/>
      <c r="BD305" s="129">
        <f>(BD303-BD301)/BD301*100</f>
        <v>2.3106816510870707</v>
      </c>
      <c r="BE305" s="130"/>
      <c r="BF305" s="130"/>
      <c r="BG305" s="130"/>
      <c r="BH305" s="130"/>
      <c r="BI305" s="131"/>
    </row>
    <row r="306" spans="1:104" ht="21.75" customHeight="1" x14ac:dyDescent="0.25">
      <c r="A306" s="19"/>
      <c r="B306" s="19"/>
      <c r="C306" s="19"/>
      <c r="D306" s="142" t="s">
        <v>113</v>
      </c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4"/>
      <c r="Q306" s="145">
        <f>(Q304-Q302)/Q302*100</f>
        <v>75.471284524331438</v>
      </c>
      <c r="R306" s="146"/>
      <c r="S306" s="146"/>
      <c r="T306" s="146"/>
      <c r="U306" s="146"/>
      <c r="V306" s="146"/>
      <c r="W306" s="147"/>
      <c r="X306" s="145">
        <f t="shared" si="76"/>
        <v>17.138160740548493</v>
      </c>
      <c r="Y306" s="146"/>
      <c r="Z306" s="146"/>
      <c r="AA306" s="146"/>
      <c r="AB306" s="146"/>
      <c r="AC306" s="146"/>
      <c r="AD306" s="147"/>
      <c r="AE306" s="145">
        <f>(AE304-AE302)/AE302*100</f>
        <v>-13.447648913279178</v>
      </c>
      <c r="AF306" s="146"/>
      <c r="AG306" s="146"/>
      <c r="AH306" s="146"/>
      <c r="AI306" s="146"/>
      <c r="AJ306" s="146"/>
      <c r="AK306" s="147"/>
      <c r="AL306" s="129">
        <f>(AL304-AL302)/AL302*100</f>
        <v>9.7565596286823908</v>
      </c>
      <c r="AM306" s="130"/>
      <c r="AN306" s="130"/>
      <c r="AO306" s="130"/>
      <c r="AP306" s="130"/>
      <c r="AQ306" s="131"/>
      <c r="AR306" s="129">
        <f t="shared" si="77"/>
        <v>1.8191929183209272</v>
      </c>
      <c r="AS306" s="130"/>
      <c r="AT306" s="130"/>
      <c r="AU306" s="130"/>
      <c r="AV306" s="130"/>
      <c r="AW306" s="131"/>
      <c r="AX306" s="129">
        <f t="shared" si="78"/>
        <v>-3.8643148345696163</v>
      </c>
      <c r="AY306" s="130"/>
      <c r="AZ306" s="130"/>
      <c r="BA306" s="130"/>
      <c r="BB306" s="130"/>
      <c r="BC306" s="131"/>
      <c r="BD306" s="129">
        <f>(BD304-BD302)/BD302*100</f>
        <v>0.37150849781249928</v>
      </c>
      <c r="BE306" s="130"/>
      <c r="BF306" s="130"/>
      <c r="BG306" s="130"/>
      <c r="BH306" s="130"/>
      <c r="BI306" s="131"/>
    </row>
    <row r="307" spans="1:104" ht="51" x14ac:dyDescent="0.25">
      <c r="BL307" s="138" t="s">
        <v>105</v>
      </c>
      <c r="BM307" s="138" t="s">
        <v>106</v>
      </c>
      <c r="BN307" s="138" t="s">
        <v>107</v>
      </c>
      <c r="BO307" s="138" t="s">
        <v>92</v>
      </c>
      <c r="BP307" s="138" t="s">
        <v>108</v>
      </c>
      <c r="BQ307" s="138" t="s">
        <v>109</v>
      </c>
      <c r="BR307" s="148"/>
      <c r="BS307" s="148"/>
      <c r="BT307" s="148"/>
      <c r="BU307" s="148"/>
      <c r="BV307" s="148"/>
      <c r="BW307" s="148"/>
      <c r="BX307" s="148"/>
      <c r="BY307" s="148"/>
      <c r="BZ307" s="148"/>
      <c r="CA307" s="148"/>
      <c r="CB307" s="148"/>
      <c r="CC307" s="148"/>
      <c r="CD307" s="148"/>
      <c r="CE307" s="148"/>
      <c r="CF307" s="148"/>
      <c r="CG307" s="148"/>
      <c r="CH307" s="148"/>
      <c r="CI307" s="148"/>
      <c r="CJ307" s="148"/>
      <c r="CK307" s="148"/>
      <c r="CL307" s="148"/>
      <c r="CM307" s="148"/>
      <c r="CN307" s="148"/>
      <c r="CO307" s="148"/>
      <c r="CP307" s="148"/>
      <c r="CQ307" s="148"/>
      <c r="CR307" s="148"/>
      <c r="CS307" s="148"/>
      <c r="CT307" s="148"/>
      <c r="CU307" s="148"/>
      <c r="CV307" s="148"/>
      <c r="CW307" s="148"/>
      <c r="CX307" s="148"/>
      <c r="CY307" s="20"/>
      <c r="CZ307" s="20"/>
    </row>
    <row r="308" spans="1:104" ht="38.25" x14ac:dyDescent="0.25">
      <c r="BK308" s="149" t="s">
        <v>112</v>
      </c>
      <c r="BL308" s="150">
        <v>0.74</v>
      </c>
      <c r="BM308" s="150">
        <v>0.11</v>
      </c>
      <c r="BN308" s="150">
        <v>-0.01</v>
      </c>
      <c r="BO308" s="151">
        <v>2.1000000000000001E-2</v>
      </c>
      <c r="BP308" s="151">
        <v>-2.1000000000000001E-2</v>
      </c>
      <c r="BQ308" s="151">
        <v>4.4999999999999998E-2</v>
      </c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</row>
    <row r="309" spans="1:104" ht="38.25" x14ac:dyDescent="0.25">
      <c r="BK309" s="149" t="s">
        <v>113</v>
      </c>
      <c r="BL309" s="150">
        <v>0.75</v>
      </c>
      <c r="BM309" s="150">
        <v>0.17</v>
      </c>
      <c r="BN309" s="150">
        <v>-0.13</v>
      </c>
      <c r="BO309" s="151">
        <v>9.8000000000000004E-2</v>
      </c>
      <c r="BP309" s="151">
        <v>1.7999999999999999E-2</v>
      </c>
      <c r="BQ309" s="151">
        <v>-3.9E-2</v>
      </c>
    </row>
    <row r="324" spans="1:61" x14ac:dyDescent="0.25">
      <c r="AF324" s="8" t="s">
        <v>114</v>
      </c>
    </row>
    <row r="325" spans="1:61" x14ac:dyDescent="0.25">
      <c r="AF325" s="8" t="s">
        <v>115</v>
      </c>
    </row>
    <row r="326" spans="1:61" x14ac:dyDescent="0.25">
      <c r="BC326" s="7" t="s">
        <v>116</v>
      </c>
    </row>
    <row r="327" spans="1:61" x14ac:dyDescent="0.25">
      <c r="A327" s="19" t="s">
        <v>4</v>
      </c>
      <c r="B327" s="19"/>
      <c r="C327" s="19"/>
      <c r="D327" s="42" t="s">
        <v>117</v>
      </c>
      <c r="E327" s="43"/>
      <c r="F327" s="44"/>
      <c r="G327" s="13" t="s">
        <v>118</v>
      </c>
      <c r="H327" s="13"/>
      <c r="I327" s="13"/>
      <c r="J327" s="13"/>
      <c r="K327" s="13"/>
      <c r="L327" s="13"/>
      <c r="M327" s="13"/>
      <c r="N327" s="13"/>
      <c r="O327" s="106" t="s">
        <v>119</v>
      </c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  <c r="AA327" s="106" t="s">
        <v>120</v>
      </c>
      <c r="AB327" s="106"/>
      <c r="AC327" s="106"/>
      <c r="AD327" s="106"/>
      <c r="AE327" s="106"/>
      <c r="AF327" s="106"/>
      <c r="AG327" s="106"/>
      <c r="AH327" s="106"/>
      <c r="AI327" s="106"/>
      <c r="AJ327" s="106"/>
      <c r="AK327" s="106"/>
      <c r="AL327" s="106"/>
      <c r="AM327" s="106" t="s">
        <v>121</v>
      </c>
      <c r="AN327" s="106"/>
      <c r="AO327" s="106"/>
      <c r="AP327" s="106"/>
      <c r="AQ327" s="106"/>
      <c r="AR327" s="106"/>
      <c r="AS327" s="106"/>
      <c r="AT327" s="106"/>
      <c r="AU327" s="106"/>
      <c r="AV327" s="106"/>
      <c r="AW327" s="106"/>
      <c r="AX327" s="106"/>
      <c r="AY327" s="106" t="s">
        <v>18</v>
      </c>
      <c r="AZ327" s="106"/>
      <c r="BA327" s="106"/>
      <c r="BB327" s="106"/>
      <c r="BC327" s="106"/>
      <c r="BD327" s="106"/>
      <c r="BE327" s="106"/>
      <c r="BF327" s="106"/>
      <c r="BG327" s="106"/>
      <c r="BH327" s="106"/>
      <c r="BI327" s="106"/>
    </row>
    <row r="328" spans="1:61" x14ac:dyDescent="0.25">
      <c r="A328" s="19"/>
      <c r="B328" s="19"/>
      <c r="C328" s="19"/>
      <c r="D328" s="60"/>
      <c r="E328" s="61"/>
      <c r="F328" s="62"/>
      <c r="G328" s="13"/>
      <c r="H328" s="13"/>
      <c r="I328" s="13"/>
      <c r="J328" s="13"/>
      <c r="K328" s="13"/>
      <c r="L328" s="13"/>
      <c r="M328" s="13"/>
      <c r="N328" s="13"/>
      <c r="O328" s="106" t="s">
        <v>122</v>
      </c>
      <c r="P328" s="106"/>
      <c r="Q328" s="106"/>
      <c r="R328" s="106"/>
      <c r="S328" s="106"/>
      <c r="T328" s="106"/>
      <c r="U328" s="106" t="s">
        <v>123</v>
      </c>
      <c r="V328" s="106"/>
      <c r="W328" s="106"/>
      <c r="X328" s="106"/>
      <c r="Y328" s="106"/>
      <c r="Z328" s="106"/>
      <c r="AA328" s="106" t="s">
        <v>122</v>
      </c>
      <c r="AB328" s="106"/>
      <c r="AC328" s="106"/>
      <c r="AD328" s="106"/>
      <c r="AE328" s="106"/>
      <c r="AF328" s="106"/>
      <c r="AG328" s="106" t="s">
        <v>123</v>
      </c>
      <c r="AH328" s="106"/>
      <c r="AI328" s="106"/>
      <c r="AJ328" s="106"/>
      <c r="AK328" s="106"/>
      <c r="AL328" s="106"/>
      <c r="AM328" s="106" t="s">
        <v>122</v>
      </c>
      <c r="AN328" s="106"/>
      <c r="AO328" s="106"/>
      <c r="AP328" s="106"/>
      <c r="AQ328" s="106"/>
      <c r="AR328" s="106"/>
      <c r="AS328" s="106" t="s">
        <v>123</v>
      </c>
      <c r="AT328" s="106"/>
      <c r="AU328" s="106"/>
      <c r="AV328" s="106"/>
      <c r="AW328" s="106"/>
      <c r="AX328" s="106"/>
      <c r="AY328" s="106" t="s">
        <v>122</v>
      </c>
      <c r="AZ328" s="106"/>
      <c r="BA328" s="106"/>
      <c r="BB328" s="106"/>
      <c r="BC328" s="106"/>
      <c r="BD328" s="106"/>
      <c r="BE328" s="106" t="s">
        <v>123</v>
      </c>
      <c r="BF328" s="106"/>
      <c r="BG328" s="106"/>
      <c r="BH328" s="106"/>
      <c r="BI328" s="106"/>
    </row>
    <row r="329" spans="1:61" x14ac:dyDescent="0.25">
      <c r="A329" s="152">
        <v>2016</v>
      </c>
      <c r="B329" s="152"/>
      <c r="C329" s="152"/>
      <c r="D329" s="152" t="s">
        <v>15</v>
      </c>
      <c r="E329" s="152"/>
      <c r="F329" s="152"/>
      <c r="G329" s="117">
        <v>290988</v>
      </c>
      <c r="H329" s="118"/>
      <c r="I329" s="118"/>
      <c r="J329" s="118"/>
      <c r="K329" s="118"/>
      <c r="L329" s="118"/>
      <c r="M329" s="118"/>
      <c r="N329" s="119"/>
      <c r="O329" s="117">
        <v>4615</v>
      </c>
      <c r="P329" s="118"/>
      <c r="Q329" s="118"/>
      <c r="R329" s="118"/>
      <c r="S329" s="118"/>
      <c r="T329" s="119"/>
      <c r="U329" s="129">
        <f>O329/G329*100</f>
        <v>1.5859760539953538</v>
      </c>
      <c r="V329" s="130"/>
      <c r="W329" s="130"/>
      <c r="X329" s="130"/>
      <c r="Y329" s="130"/>
      <c r="Z329" s="131"/>
      <c r="AA329" s="117">
        <v>2186</v>
      </c>
      <c r="AB329" s="118"/>
      <c r="AC329" s="118"/>
      <c r="AD329" s="118"/>
      <c r="AE329" s="118"/>
      <c r="AF329" s="119"/>
      <c r="AG329" s="129">
        <f>AA329/G329*100</f>
        <v>0.75123372785132025</v>
      </c>
      <c r="AH329" s="130"/>
      <c r="AI329" s="130"/>
      <c r="AJ329" s="130"/>
      <c r="AK329" s="130"/>
      <c r="AL329" s="131"/>
      <c r="AM329" s="117">
        <v>1272</v>
      </c>
      <c r="AN329" s="118"/>
      <c r="AO329" s="118"/>
      <c r="AP329" s="118"/>
      <c r="AQ329" s="118"/>
      <c r="AR329" s="119"/>
      <c r="AS329" s="129">
        <f>AM329/G329*100</f>
        <v>0.43713142810012778</v>
      </c>
      <c r="AT329" s="130"/>
      <c r="AU329" s="130"/>
      <c r="AV329" s="130"/>
      <c r="AW329" s="130"/>
      <c r="AX329" s="131"/>
      <c r="AY329" s="117">
        <f>O329+AA329+AM329</f>
        <v>8073</v>
      </c>
      <c r="AZ329" s="118"/>
      <c r="BA329" s="118"/>
      <c r="BB329" s="118"/>
      <c r="BC329" s="118"/>
      <c r="BD329" s="119"/>
      <c r="BE329" s="129">
        <f>AY329/G329*100</f>
        <v>2.7743412099468019</v>
      </c>
      <c r="BF329" s="130"/>
      <c r="BG329" s="130"/>
      <c r="BH329" s="130"/>
      <c r="BI329" s="131"/>
    </row>
    <row r="330" spans="1:61" x14ac:dyDescent="0.25">
      <c r="A330" s="152"/>
      <c r="B330" s="152"/>
      <c r="C330" s="152"/>
      <c r="D330" s="117" t="s">
        <v>124</v>
      </c>
      <c r="E330" s="118"/>
      <c r="F330" s="119"/>
      <c r="G330" s="117">
        <v>140856</v>
      </c>
      <c r="H330" s="118"/>
      <c r="I330" s="118"/>
      <c r="J330" s="118"/>
      <c r="K330" s="118"/>
      <c r="L330" s="118"/>
      <c r="M330" s="118"/>
      <c r="N330" s="119"/>
      <c r="O330" s="117">
        <v>368</v>
      </c>
      <c r="P330" s="118"/>
      <c r="Q330" s="118"/>
      <c r="R330" s="118"/>
      <c r="S330" s="118"/>
      <c r="T330" s="119"/>
      <c r="U330" s="129">
        <f t="shared" ref="U330:U331" si="79">O330/G330*100</f>
        <v>0.26125972624524341</v>
      </c>
      <c r="V330" s="130"/>
      <c r="W330" s="130"/>
      <c r="X330" s="130"/>
      <c r="Y330" s="130"/>
      <c r="Z330" s="131"/>
      <c r="AA330" s="117">
        <v>271</v>
      </c>
      <c r="AB330" s="118"/>
      <c r="AC330" s="118"/>
      <c r="AD330" s="118"/>
      <c r="AE330" s="118"/>
      <c r="AF330" s="119"/>
      <c r="AG330" s="129">
        <f t="shared" ref="AG330:AG331" si="80">AA330/G330*100</f>
        <v>0.19239507014255694</v>
      </c>
      <c r="AH330" s="130"/>
      <c r="AI330" s="130"/>
      <c r="AJ330" s="130"/>
      <c r="AK330" s="130"/>
      <c r="AL330" s="131"/>
      <c r="AM330" s="117">
        <v>344</v>
      </c>
      <c r="AN330" s="118"/>
      <c r="AO330" s="118"/>
      <c r="AP330" s="118"/>
      <c r="AQ330" s="118"/>
      <c r="AR330" s="119"/>
      <c r="AS330" s="129">
        <f t="shared" ref="AS330:AS331" si="81">AM330/G330*100</f>
        <v>0.24422104844664055</v>
      </c>
      <c r="AT330" s="130"/>
      <c r="AU330" s="130"/>
      <c r="AV330" s="130"/>
      <c r="AW330" s="130"/>
      <c r="AX330" s="131"/>
      <c r="AY330" s="117">
        <f t="shared" ref="AY330" si="82">O330+AA330+AM330</f>
        <v>983</v>
      </c>
      <c r="AZ330" s="118"/>
      <c r="BA330" s="118"/>
      <c r="BB330" s="118"/>
      <c r="BC330" s="118"/>
      <c r="BD330" s="119"/>
      <c r="BE330" s="129">
        <f t="shared" ref="BE330:BE331" si="83">AY330/G330*100</f>
        <v>0.69787584483444087</v>
      </c>
      <c r="BF330" s="130"/>
      <c r="BG330" s="130"/>
      <c r="BH330" s="130"/>
      <c r="BI330" s="131"/>
    </row>
    <row r="331" spans="1:61" x14ac:dyDescent="0.25">
      <c r="A331" s="153" t="s">
        <v>18</v>
      </c>
      <c r="B331" s="154"/>
      <c r="C331" s="154"/>
      <c r="D331" s="154"/>
      <c r="E331" s="154"/>
      <c r="F331" s="155"/>
      <c r="G331" s="126">
        <f>SUM(G329:N330)</f>
        <v>431844</v>
      </c>
      <c r="H331" s="127"/>
      <c r="I331" s="127"/>
      <c r="J331" s="127"/>
      <c r="K331" s="127"/>
      <c r="L331" s="127"/>
      <c r="M331" s="127"/>
      <c r="N331" s="128"/>
      <c r="O331" s="126">
        <f>SUM(O329:T330)</f>
        <v>4983</v>
      </c>
      <c r="P331" s="127"/>
      <c r="Q331" s="127"/>
      <c r="R331" s="127"/>
      <c r="S331" s="127"/>
      <c r="T331" s="128"/>
      <c r="U331" s="132">
        <f t="shared" si="79"/>
        <v>1.1538889043265623</v>
      </c>
      <c r="V331" s="133"/>
      <c r="W331" s="133"/>
      <c r="X331" s="133"/>
      <c r="Y331" s="133"/>
      <c r="Z331" s="134"/>
      <c r="AA331" s="126">
        <f>SUM(AA329:AF330)</f>
        <v>2457</v>
      </c>
      <c r="AB331" s="127"/>
      <c r="AC331" s="127"/>
      <c r="AD331" s="127"/>
      <c r="AE331" s="127"/>
      <c r="AF331" s="128"/>
      <c r="AG331" s="132">
        <f t="shared" si="80"/>
        <v>0.56895545613693832</v>
      </c>
      <c r="AH331" s="133"/>
      <c r="AI331" s="133"/>
      <c r="AJ331" s="133"/>
      <c r="AK331" s="133"/>
      <c r="AL331" s="134"/>
      <c r="AM331" s="126">
        <f>SUM(AM329:AR330)</f>
        <v>1616</v>
      </c>
      <c r="AN331" s="127"/>
      <c r="AO331" s="127"/>
      <c r="AP331" s="127"/>
      <c r="AQ331" s="127"/>
      <c r="AR331" s="128"/>
      <c r="AS331" s="132">
        <f t="shared" si="81"/>
        <v>0.37420920517594314</v>
      </c>
      <c r="AT331" s="133"/>
      <c r="AU331" s="133"/>
      <c r="AV331" s="133"/>
      <c r="AW331" s="133"/>
      <c r="AX331" s="134"/>
      <c r="AY331" s="126">
        <f>SUM(AY329:BD330)</f>
        <v>9056</v>
      </c>
      <c r="AZ331" s="127"/>
      <c r="BA331" s="127"/>
      <c r="BB331" s="127"/>
      <c r="BC331" s="127"/>
      <c r="BD331" s="128"/>
      <c r="BE331" s="132">
        <f t="shared" si="83"/>
        <v>2.0970535656394436</v>
      </c>
      <c r="BF331" s="133"/>
      <c r="BG331" s="133"/>
      <c r="BH331" s="133"/>
      <c r="BI331" s="134"/>
    </row>
    <row r="332" spans="1:61" x14ac:dyDescent="0.25">
      <c r="A332" s="152">
        <v>2017</v>
      </c>
      <c r="B332" s="152"/>
      <c r="C332" s="152"/>
      <c r="D332" s="152" t="s">
        <v>15</v>
      </c>
      <c r="E332" s="152"/>
      <c r="F332" s="152"/>
      <c r="G332" s="117">
        <v>304826</v>
      </c>
      <c r="H332" s="118"/>
      <c r="I332" s="118"/>
      <c r="J332" s="118"/>
      <c r="K332" s="118"/>
      <c r="L332" s="118"/>
      <c r="M332" s="118"/>
      <c r="N332" s="119"/>
      <c r="O332" s="117">
        <v>7924</v>
      </c>
      <c r="P332" s="118"/>
      <c r="Q332" s="118"/>
      <c r="R332" s="118"/>
      <c r="S332" s="118"/>
      <c r="T332" s="119"/>
      <c r="U332" s="129">
        <f>O332/G332*100</f>
        <v>2.5995157893355554</v>
      </c>
      <c r="V332" s="130"/>
      <c r="W332" s="130"/>
      <c r="X332" s="130"/>
      <c r="Y332" s="130"/>
      <c r="Z332" s="131"/>
      <c r="AA332" s="117">
        <v>2447</v>
      </c>
      <c r="AB332" s="118"/>
      <c r="AC332" s="118"/>
      <c r="AD332" s="118"/>
      <c r="AE332" s="118"/>
      <c r="AF332" s="119"/>
      <c r="AG332" s="129">
        <f>AA332/G332*100</f>
        <v>0.80275304600001318</v>
      </c>
      <c r="AH332" s="130"/>
      <c r="AI332" s="130"/>
      <c r="AJ332" s="130"/>
      <c r="AK332" s="130"/>
      <c r="AL332" s="131"/>
      <c r="AM332" s="117">
        <v>1959</v>
      </c>
      <c r="AN332" s="118"/>
      <c r="AO332" s="118"/>
      <c r="AP332" s="118"/>
      <c r="AQ332" s="118"/>
      <c r="AR332" s="119"/>
      <c r="AS332" s="129">
        <f>AM332/G332*100</f>
        <v>0.64266171520802029</v>
      </c>
      <c r="AT332" s="130"/>
      <c r="AU332" s="130"/>
      <c r="AV332" s="130"/>
      <c r="AW332" s="130"/>
      <c r="AX332" s="131"/>
      <c r="AY332" s="117">
        <f>O332+AA332+AM332</f>
        <v>12330</v>
      </c>
      <c r="AZ332" s="118"/>
      <c r="BA332" s="118"/>
      <c r="BB332" s="118"/>
      <c r="BC332" s="118"/>
      <c r="BD332" s="119"/>
      <c r="BE332" s="129">
        <f>AY332/G332*100</f>
        <v>4.0449305505435884</v>
      </c>
      <c r="BF332" s="130"/>
      <c r="BG332" s="130"/>
      <c r="BH332" s="130"/>
      <c r="BI332" s="131"/>
    </row>
    <row r="333" spans="1:61" x14ac:dyDescent="0.25">
      <c r="A333" s="152"/>
      <c r="B333" s="152"/>
      <c r="C333" s="152"/>
      <c r="D333" s="152" t="s">
        <v>16</v>
      </c>
      <c r="E333" s="152"/>
      <c r="F333" s="152"/>
      <c r="G333" s="117">
        <v>117717</v>
      </c>
      <c r="H333" s="118"/>
      <c r="I333" s="118"/>
      <c r="J333" s="118"/>
      <c r="K333" s="118"/>
      <c r="L333" s="118"/>
      <c r="M333" s="118"/>
      <c r="N333" s="119"/>
      <c r="O333" s="117">
        <v>180</v>
      </c>
      <c r="P333" s="118"/>
      <c r="Q333" s="118"/>
      <c r="R333" s="118"/>
      <c r="S333" s="118"/>
      <c r="T333" s="119"/>
      <c r="U333" s="129">
        <f t="shared" ref="U333:U339" si="84">O333/G333*100</f>
        <v>0.15290909554269988</v>
      </c>
      <c r="V333" s="130"/>
      <c r="W333" s="130"/>
      <c r="X333" s="130"/>
      <c r="Y333" s="130"/>
      <c r="Z333" s="131"/>
      <c r="AA333" s="117">
        <v>236</v>
      </c>
      <c r="AB333" s="118"/>
      <c r="AC333" s="118"/>
      <c r="AD333" s="118"/>
      <c r="AE333" s="118"/>
      <c r="AF333" s="119"/>
      <c r="AG333" s="129">
        <f t="shared" ref="AG333:AG339" si="85">AA333/G333*100</f>
        <v>0.20048081415598426</v>
      </c>
      <c r="AH333" s="130"/>
      <c r="AI333" s="130"/>
      <c r="AJ333" s="130"/>
      <c r="AK333" s="130"/>
      <c r="AL333" s="131"/>
      <c r="AM333" s="117">
        <v>142</v>
      </c>
      <c r="AN333" s="118"/>
      <c r="AO333" s="118"/>
      <c r="AP333" s="118"/>
      <c r="AQ333" s="118"/>
      <c r="AR333" s="119"/>
      <c r="AS333" s="129">
        <f t="shared" ref="AS333:AS339" si="86">AM333/G333*100</f>
        <v>0.12062828648368544</v>
      </c>
      <c r="AT333" s="130"/>
      <c r="AU333" s="130"/>
      <c r="AV333" s="130"/>
      <c r="AW333" s="130"/>
      <c r="AX333" s="131"/>
      <c r="AY333" s="117">
        <f t="shared" ref="AY333:AY338" si="87">O333+AA333+AM333</f>
        <v>558</v>
      </c>
      <c r="AZ333" s="118"/>
      <c r="BA333" s="118"/>
      <c r="BB333" s="118"/>
      <c r="BC333" s="118"/>
      <c r="BD333" s="119"/>
      <c r="BE333" s="129">
        <f t="shared" ref="BE333:BE339" si="88">AY333/G333*100</f>
        <v>0.47401819618236957</v>
      </c>
      <c r="BF333" s="130"/>
      <c r="BG333" s="130"/>
      <c r="BH333" s="130"/>
      <c r="BI333" s="131"/>
    </row>
    <row r="334" spans="1:61" x14ac:dyDescent="0.25">
      <c r="A334" s="152"/>
      <c r="B334" s="152"/>
      <c r="C334" s="152"/>
      <c r="D334" s="152" t="s">
        <v>17</v>
      </c>
      <c r="E334" s="152"/>
      <c r="F334" s="152"/>
      <c r="G334" s="117">
        <v>28858</v>
      </c>
      <c r="H334" s="118"/>
      <c r="I334" s="118"/>
      <c r="J334" s="118"/>
      <c r="K334" s="118"/>
      <c r="L334" s="118"/>
      <c r="M334" s="118"/>
      <c r="N334" s="119"/>
      <c r="O334" s="117">
        <v>219</v>
      </c>
      <c r="P334" s="118"/>
      <c r="Q334" s="118"/>
      <c r="R334" s="118"/>
      <c r="S334" s="118"/>
      <c r="T334" s="119"/>
      <c r="U334" s="129">
        <f t="shared" si="84"/>
        <v>0.75888834985099451</v>
      </c>
      <c r="V334" s="130"/>
      <c r="W334" s="130"/>
      <c r="X334" s="130"/>
      <c r="Y334" s="130"/>
      <c r="Z334" s="131"/>
      <c r="AA334" s="117">
        <v>36</v>
      </c>
      <c r="AB334" s="118"/>
      <c r="AC334" s="118"/>
      <c r="AD334" s="118"/>
      <c r="AE334" s="118"/>
      <c r="AF334" s="119"/>
      <c r="AG334" s="129">
        <f t="shared" si="85"/>
        <v>0.12474876983851965</v>
      </c>
      <c r="AH334" s="130"/>
      <c r="AI334" s="130"/>
      <c r="AJ334" s="130"/>
      <c r="AK334" s="130"/>
      <c r="AL334" s="131"/>
      <c r="AM334" s="117">
        <v>208</v>
      </c>
      <c r="AN334" s="118"/>
      <c r="AO334" s="118"/>
      <c r="AP334" s="118"/>
      <c r="AQ334" s="118"/>
      <c r="AR334" s="119"/>
      <c r="AS334" s="129">
        <f t="shared" si="86"/>
        <v>0.72077067017811358</v>
      </c>
      <c r="AT334" s="130"/>
      <c r="AU334" s="130"/>
      <c r="AV334" s="130"/>
      <c r="AW334" s="130"/>
      <c r="AX334" s="131"/>
      <c r="AY334" s="117">
        <f t="shared" si="87"/>
        <v>463</v>
      </c>
      <c r="AZ334" s="118"/>
      <c r="BA334" s="118"/>
      <c r="BB334" s="118"/>
      <c r="BC334" s="118"/>
      <c r="BD334" s="119"/>
      <c r="BE334" s="129">
        <f t="shared" si="88"/>
        <v>1.6044077898676277</v>
      </c>
      <c r="BF334" s="130"/>
      <c r="BG334" s="130"/>
      <c r="BH334" s="130"/>
      <c r="BI334" s="131"/>
    </row>
    <row r="335" spans="1:61" x14ac:dyDescent="0.25">
      <c r="A335" s="153" t="s">
        <v>18</v>
      </c>
      <c r="B335" s="154"/>
      <c r="C335" s="154"/>
      <c r="D335" s="154"/>
      <c r="E335" s="154"/>
      <c r="F335" s="155"/>
      <c r="G335" s="126">
        <f t="shared" ref="G335" si="89">SUM(G332:N334)</f>
        <v>451401</v>
      </c>
      <c r="H335" s="127"/>
      <c r="I335" s="127"/>
      <c r="J335" s="127"/>
      <c r="K335" s="127"/>
      <c r="L335" s="127"/>
      <c r="M335" s="127"/>
      <c r="N335" s="128"/>
      <c r="O335" s="126">
        <f t="shared" ref="O335" si="90">SUM(O332:T334)</f>
        <v>8323</v>
      </c>
      <c r="P335" s="127"/>
      <c r="Q335" s="127"/>
      <c r="R335" s="127"/>
      <c r="S335" s="127"/>
      <c r="T335" s="128"/>
      <c r="U335" s="132">
        <f t="shared" si="84"/>
        <v>1.8438151444059716</v>
      </c>
      <c r="V335" s="133"/>
      <c r="W335" s="133"/>
      <c r="X335" s="133"/>
      <c r="Y335" s="133"/>
      <c r="Z335" s="134"/>
      <c r="AA335" s="126">
        <f t="shared" ref="AA335" si="91">SUM(AA332:AF334)</f>
        <v>2719</v>
      </c>
      <c r="AB335" s="127"/>
      <c r="AC335" s="127"/>
      <c r="AD335" s="127"/>
      <c r="AE335" s="127"/>
      <c r="AF335" s="128"/>
      <c r="AG335" s="132">
        <f t="shared" si="85"/>
        <v>0.60234691549199049</v>
      </c>
      <c r="AH335" s="133"/>
      <c r="AI335" s="133"/>
      <c r="AJ335" s="133"/>
      <c r="AK335" s="133"/>
      <c r="AL335" s="134"/>
      <c r="AM335" s="126">
        <f t="shared" ref="AM335" si="92">SUM(AM332:AR334)</f>
        <v>2309</v>
      </c>
      <c r="AN335" s="127"/>
      <c r="AO335" s="127"/>
      <c r="AP335" s="127"/>
      <c r="AQ335" s="127"/>
      <c r="AR335" s="128"/>
      <c r="AS335" s="132">
        <f t="shared" si="86"/>
        <v>0.51151858325524313</v>
      </c>
      <c r="AT335" s="133"/>
      <c r="AU335" s="133"/>
      <c r="AV335" s="133"/>
      <c r="AW335" s="133"/>
      <c r="AX335" s="134"/>
      <c r="AY335" s="126">
        <f t="shared" ref="AY335" si="93">SUM(AY332:BD334)</f>
        <v>13351</v>
      </c>
      <c r="AZ335" s="127"/>
      <c r="BA335" s="127"/>
      <c r="BB335" s="127"/>
      <c r="BC335" s="127"/>
      <c r="BD335" s="128"/>
      <c r="BE335" s="132">
        <f t="shared" si="88"/>
        <v>2.9576806431532052</v>
      </c>
      <c r="BF335" s="133"/>
      <c r="BG335" s="133"/>
      <c r="BH335" s="133"/>
      <c r="BI335" s="134"/>
    </row>
    <row r="336" spans="1:61" x14ac:dyDescent="0.25">
      <c r="A336" s="152">
        <v>2018</v>
      </c>
      <c r="B336" s="152"/>
      <c r="C336" s="152"/>
      <c r="D336" s="152" t="s">
        <v>15</v>
      </c>
      <c r="E336" s="152"/>
      <c r="F336" s="152"/>
      <c r="G336" s="117">
        <v>313949</v>
      </c>
      <c r="H336" s="118"/>
      <c r="I336" s="118"/>
      <c r="J336" s="118"/>
      <c r="K336" s="118"/>
      <c r="L336" s="118"/>
      <c r="M336" s="118"/>
      <c r="N336" s="119"/>
      <c r="O336" s="117">
        <v>8824</v>
      </c>
      <c r="P336" s="118"/>
      <c r="Q336" s="118"/>
      <c r="R336" s="118"/>
      <c r="S336" s="118"/>
      <c r="T336" s="119"/>
      <c r="U336" s="129">
        <f t="shared" si="84"/>
        <v>2.810647589258128</v>
      </c>
      <c r="V336" s="130"/>
      <c r="W336" s="130"/>
      <c r="X336" s="130"/>
      <c r="Y336" s="130"/>
      <c r="Z336" s="131"/>
      <c r="AA336" s="117">
        <v>2663</v>
      </c>
      <c r="AB336" s="118"/>
      <c r="AC336" s="118"/>
      <c r="AD336" s="118"/>
      <c r="AE336" s="118"/>
      <c r="AF336" s="119"/>
      <c r="AG336" s="129">
        <f t="shared" si="85"/>
        <v>0.8482269413184943</v>
      </c>
      <c r="AH336" s="130"/>
      <c r="AI336" s="130"/>
      <c r="AJ336" s="130"/>
      <c r="AK336" s="130"/>
      <c r="AL336" s="131"/>
      <c r="AM336" s="117">
        <v>2427</v>
      </c>
      <c r="AN336" s="118"/>
      <c r="AO336" s="118"/>
      <c r="AP336" s="118"/>
      <c r="AQ336" s="118"/>
      <c r="AR336" s="119"/>
      <c r="AS336" s="129">
        <f t="shared" si="86"/>
        <v>0.77305549627487269</v>
      </c>
      <c r="AT336" s="130"/>
      <c r="AU336" s="130"/>
      <c r="AV336" s="130"/>
      <c r="AW336" s="130"/>
      <c r="AX336" s="131"/>
      <c r="AY336" s="117">
        <f t="shared" si="87"/>
        <v>13914</v>
      </c>
      <c r="AZ336" s="118"/>
      <c r="BA336" s="118"/>
      <c r="BB336" s="118"/>
      <c r="BC336" s="118"/>
      <c r="BD336" s="119"/>
      <c r="BE336" s="129">
        <f t="shared" si="88"/>
        <v>4.4319300268514956</v>
      </c>
      <c r="BF336" s="130"/>
      <c r="BG336" s="130"/>
      <c r="BH336" s="130"/>
      <c r="BI336" s="131"/>
    </row>
    <row r="337" spans="1:66" x14ac:dyDescent="0.25">
      <c r="A337" s="152"/>
      <c r="B337" s="152"/>
      <c r="C337" s="152"/>
      <c r="D337" s="152" t="s">
        <v>16</v>
      </c>
      <c r="E337" s="152"/>
      <c r="F337" s="152"/>
      <c r="G337" s="117">
        <v>116373</v>
      </c>
      <c r="H337" s="118"/>
      <c r="I337" s="118"/>
      <c r="J337" s="118"/>
      <c r="K337" s="118"/>
      <c r="L337" s="118"/>
      <c r="M337" s="118"/>
      <c r="N337" s="119"/>
      <c r="O337" s="117">
        <v>170</v>
      </c>
      <c r="P337" s="118"/>
      <c r="Q337" s="118"/>
      <c r="R337" s="118"/>
      <c r="S337" s="118"/>
      <c r="T337" s="119"/>
      <c r="U337" s="129">
        <f t="shared" si="84"/>
        <v>0.14608199496446769</v>
      </c>
      <c r="V337" s="130"/>
      <c r="W337" s="130"/>
      <c r="X337" s="130"/>
      <c r="Y337" s="130"/>
      <c r="Z337" s="131"/>
      <c r="AA337" s="117">
        <v>177</v>
      </c>
      <c r="AB337" s="118"/>
      <c r="AC337" s="118"/>
      <c r="AD337" s="118"/>
      <c r="AE337" s="118"/>
      <c r="AF337" s="119"/>
      <c r="AG337" s="129">
        <f t="shared" si="85"/>
        <v>0.15209713593359286</v>
      </c>
      <c r="AH337" s="130"/>
      <c r="AI337" s="130"/>
      <c r="AJ337" s="130"/>
      <c r="AK337" s="130"/>
      <c r="AL337" s="131"/>
      <c r="AM337" s="117">
        <v>148</v>
      </c>
      <c r="AN337" s="118"/>
      <c r="AO337" s="118"/>
      <c r="AP337" s="118"/>
      <c r="AQ337" s="118"/>
      <c r="AR337" s="119"/>
      <c r="AS337" s="129">
        <f t="shared" si="86"/>
        <v>0.12717726620436012</v>
      </c>
      <c r="AT337" s="130"/>
      <c r="AU337" s="130"/>
      <c r="AV337" s="130"/>
      <c r="AW337" s="130"/>
      <c r="AX337" s="131"/>
      <c r="AY337" s="117">
        <f t="shared" si="87"/>
        <v>495</v>
      </c>
      <c r="AZ337" s="118"/>
      <c r="BA337" s="118"/>
      <c r="BB337" s="118"/>
      <c r="BC337" s="118"/>
      <c r="BD337" s="119"/>
      <c r="BE337" s="129">
        <f t="shared" si="88"/>
        <v>0.42535639710242062</v>
      </c>
      <c r="BF337" s="130"/>
      <c r="BG337" s="130"/>
      <c r="BH337" s="130"/>
      <c r="BI337" s="131"/>
    </row>
    <row r="338" spans="1:66" x14ac:dyDescent="0.25">
      <c r="A338" s="152"/>
      <c r="B338" s="152"/>
      <c r="C338" s="152"/>
      <c r="D338" s="152" t="s">
        <v>17</v>
      </c>
      <c r="E338" s="152"/>
      <c r="F338" s="152"/>
      <c r="G338" s="117">
        <v>20063</v>
      </c>
      <c r="H338" s="118"/>
      <c r="I338" s="118"/>
      <c r="J338" s="118"/>
      <c r="K338" s="118"/>
      <c r="L338" s="118"/>
      <c r="M338" s="118"/>
      <c r="N338" s="119"/>
      <c r="O338" s="117">
        <v>112</v>
      </c>
      <c r="P338" s="118"/>
      <c r="Q338" s="118"/>
      <c r="R338" s="118"/>
      <c r="S338" s="118"/>
      <c r="T338" s="119"/>
      <c r="U338" s="129">
        <f t="shared" si="84"/>
        <v>0.55824153915167218</v>
      </c>
      <c r="V338" s="130"/>
      <c r="W338" s="130"/>
      <c r="X338" s="130"/>
      <c r="Y338" s="130"/>
      <c r="Z338" s="131"/>
      <c r="AA338" s="117">
        <v>25</v>
      </c>
      <c r="AB338" s="118"/>
      <c r="AC338" s="118"/>
      <c r="AD338" s="118"/>
      <c r="AE338" s="118"/>
      <c r="AF338" s="119"/>
      <c r="AG338" s="129">
        <f t="shared" si="85"/>
        <v>0.12460748641778398</v>
      </c>
      <c r="AH338" s="130"/>
      <c r="AI338" s="130"/>
      <c r="AJ338" s="130"/>
      <c r="AK338" s="130"/>
      <c r="AL338" s="131"/>
      <c r="AM338" s="117">
        <v>216</v>
      </c>
      <c r="AN338" s="118"/>
      <c r="AO338" s="118"/>
      <c r="AP338" s="118"/>
      <c r="AQ338" s="118"/>
      <c r="AR338" s="119"/>
      <c r="AS338" s="129">
        <f t="shared" si="86"/>
        <v>1.0766086826496535</v>
      </c>
      <c r="AT338" s="130"/>
      <c r="AU338" s="130"/>
      <c r="AV338" s="130"/>
      <c r="AW338" s="130"/>
      <c r="AX338" s="131"/>
      <c r="AY338" s="117">
        <f t="shared" si="87"/>
        <v>353</v>
      </c>
      <c r="AZ338" s="118"/>
      <c r="BA338" s="118"/>
      <c r="BB338" s="118"/>
      <c r="BC338" s="118"/>
      <c r="BD338" s="119"/>
      <c r="BE338" s="129">
        <f t="shared" si="88"/>
        <v>1.7594577082191099</v>
      </c>
      <c r="BF338" s="130"/>
      <c r="BG338" s="130"/>
      <c r="BH338" s="130"/>
      <c r="BI338" s="131"/>
    </row>
    <row r="339" spans="1:66" ht="14.25" x14ac:dyDescent="0.25">
      <c r="A339" s="123" t="s">
        <v>18</v>
      </c>
      <c r="B339" s="124"/>
      <c r="C339" s="124"/>
      <c r="D339" s="124"/>
      <c r="E339" s="124"/>
      <c r="F339" s="125"/>
      <c r="G339" s="126">
        <f t="shared" ref="G339" si="94">SUM(G336:N338)</f>
        <v>450385</v>
      </c>
      <c r="H339" s="127"/>
      <c r="I339" s="127"/>
      <c r="J339" s="127"/>
      <c r="K339" s="127"/>
      <c r="L339" s="127"/>
      <c r="M339" s="127"/>
      <c r="N339" s="128"/>
      <c r="O339" s="126">
        <f t="shared" ref="O339" si="95">SUM(O336:T338)</f>
        <v>9106</v>
      </c>
      <c r="P339" s="127"/>
      <c r="Q339" s="127"/>
      <c r="R339" s="127"/>
      <c r="S339" s="127"/>
      <c r="T339" s="128"/>
      <c r="U339" s="132">
        <f t="shared" si="84"/>
        <v>2.0218257712845675</v>
      </c>
      <c r="V339" s="133"/>
      <c r="W339" s="133"/>
      <c r="X339" s="133"/>
      <c r="Y339" s="133"/>
      <c r="Z339" s="134"/>
      <c r="AA339" s="126">
        <f t="shared" ref="AA339" si="96">SUM(AA336:AF338)</f>
        <v>2865</v>
      </c>
      <c r="AB339" s="127"/>
      <c r="AC339" s="127"/>
      <c r="AD339" s="127"/>
      <c r="AE339" s="127"/>
      <c r="AF339" s="128"/>
      <c r="AG339" s="132">
        <f t="shared" si="85"/>
        <v>0.63612242858887391</v>
      </c>
      <c r="AH339" s="133"/>
      <c r="AI339" s="133"/>
      <c r="AJ339" s="133"/>
      <c r="AK339" s="133"/>
      <c r="AL339" s="134"/>
      <c r="AM339" s="126">
        <f t="shared" ref="AM339" si="97">SUM(AM336:AR338)</f>
        <v>2791</v>
      </c>
      <c r="AN339" s="127"/>
      <c r="AO339" s="127"/>
      <c r="AP339" s="127"/>
      <c r="AQ339" s="127"/>
      <c r="AR339" s="128"/>
      <c r="AS339" s="132">
        <f t="shared" si="86"/>
        <v>0.61969204125359423</v>
      </c>
      <c r="AT339" s="133"/>
      <c r="AU339" s="133"/>
      <c r="AV339" s="133"/>
      <c r="AW339" s="133"/>
      <c r="AX339" s="134"/>
      <c r="AY339" s="126">
        <f t="shared" ref="AY339" si="98">SUM(AY336:BD338)</f>
        <v>14762</v>
      </c>
      <c r="AZ339" s="127"/>
      <c r="BA339" s="127"/>
      <c r="BB339" s="127"/>
      <c r="BC339" s="127"/>
      <c r="BD339" s="128"/>
      <c r="BE339" s="132">
        <f t="shared" si="88"/>
        <v>3.2776402411270356</v>
      </c>
      <c r="BF339" s="133"/>
      <c r="BG339" s="133"/>
      <c r="BH339" s="133"/>
      <c r="BI339" s="134"/>
    </row>
    <row r="341" spans="1:66" ht="40.5" x14ac:dyDescent="0.25">
      <c r="BK341" s="18"/>
      <c r="BL341" s="18" t="s">
        <v>119</v>
      </c>
      <c r="BM341" s="18" t="s">
        <v>120</v>
      </c>
      <c r="BN341" s="18" t="s">
        <v>121</v>
      </c>
    </row>
    <row r="342" spans="1:66" x14ac:dyDescent="0.25">
      <c r="BK342" s="99">
        <v>2016</v>
      </c>
      <c r="BL342" s="156">
        <v>1.2E-2</v>
      </c>
      <c r="BM342" s="156">
        <v>6.0000000000000001E-3</v>
      </c>
      <c r="BN342" s="156">
        <v>2E-3</v>
      </c>
    </row>
    <row r="343" spans="1:66" x14ac:dyDescent="0.25">
      <c r="BK343" s="139">
        <v>2017</v>
      </c>
      <c r="BL343" s="156">
        <v>1.7999999999999999E-2</v>
      </c>
      <c r="BM343" s="156">
        <v>6.0000000000000001E-3</v>
      </c>
      <c r="BN343" s="156">
        <v>5.0000000000000001E-3</v>
      </c>
    </row>
    <row r="344" spans="1:66" x14ac:dyDescent="0.25">
      <c r="BK344" s="139">
        <v>2018</v>
      </c>
      <c r="BL344" s="157">
        <v>0.02</v>
      </c>
      <c r="BM344" s="156">
        <v>6.0000000000000001E-3</v>
      </c>
      <c r="BN344" s="156">
        <v>6.0000000000000001E-3</v>
      </c>
    </row>
    <row r="359" spans="1:61" x14ac:dyDescent="0.25">
      <c r="AF359" s="73" t="s">
        <v>125</v>
      </c>
    </row>
    <row r="360" spans="1:61" x14ac:dyDescent="0.25">
      <c r="BC360" s="7" t="s">
        <v>126</v>
      </c>
    </row>
    <row r="361" spans="1:61" x14ac:dyDescent="0.25">
      <c r="A361" s="19" t="s">
        <v>4</v>
      </c>
      <c r="B361" s="19"/>
      <c r="C361" s="19"/>
      <c r="D361" s="19"/>
      <c r="E361" s="19"/>
      <c r="F361" s="19"/>
      <c r="G361" s="19"/>
      <c r="H361" s="19"/>
      <c r="I361" s="19"/>
      <c r="J361" s="19" t="s">
        <v>78</v>
      </c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3" t="s">
        <v>127</v>
      </c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 t="s">
        <v>128</v>
      </c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 t="s">
        <v>129</v>
      </c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 spans="1:61" x14ac:dyDescent="0.25">
      <c r="A362" s="19">
        <v>2017</v>
      </c>
      <c r="B362" s="19"/>
      <c r="C362" s="19"/>
      <c r="D362" s="19"/>
      <c r="E362" s="19"/>
      <c r="F362" s="19"/>
      <c r="G362" s="19"/>
      <c r="H362" s="19"/>
      <c r="I362" s="19"/>
      <c r="J362" s="27" t="s">
        <v>15</v>
      </c>
      <c r="K362" s="28"/>
      <c r="L362" s="28"/>
      <c r="M362" s="28"/>
      <c r="N362" s="28"/>
      <c r="O362" s="28"/>
      <c r="P362" s="28"/>
      <c r="Q362" s="28"/>
      <c r="R362" s="28"/>
      <c r="S362" s="28"/>
      <c r="T362" s="29"/>
      <c r="U362" s="27">
        <v>6583</v>
      </c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9"/>
      <c r="AH362" s="19">
        <v>290988</v>
      </c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76">
        <f>U362/AH362*100</f>
        <v>2.2622926031314003</v>
      </c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</row>
    <row r="363" spans="1:6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27" t="s">
        <v>16</v>
      </c>
      <c r="K363" s="28"/>
      <c r="L363" s="28"/>
      <c r="M363" s="28"/>
      <c r="N363" s="28"/>
      <c r="O363" s="28"/>
      <c r="P363" s="28"/>
      <c r="Q363" s="28"/>
      <c r="R363" s="28"/>
      <c r="S363" s="28"/>
      <c r="T363" s="29"/>
      <c r="U363" s="27">
        <v>11030</v>
      </c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9"/>
      <c r="AH363" s="19">
        <v>112826</v>
      </c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76">
        <f t="shared" ref="AT363:AT365" si="99">U363/AH363*100</f>
        <v>9.7761154343856926</v>
      </c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</row>
    <row r="364" spans="1:6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27" t="s">
        <v>17</v>
      </c>
      <c r="K364" s="28"/>
      <c r="L364" s="28"/>
      <c r="M364" s="28"/>
      <c r="N364" s="28"/>
      <c r="O364" s="28"/>
      <c r="P364" s="28"/>
      <c r="Q364" s="28"/>
      <c r="R364" s="28"/>
      <c r="S364" s="28"/>
      <c r="T364" s="29"/>
      <c r="U364" s="27">
        <v>0</v>
      </c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9"/>
      <c r="AH364" s="19">
        <v>28030</v>
      </c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58">
        <f t="shared" si="99"/>
        <v>0</v>
      </c>
      <c r="AU364" s="158"/>
      <c r="AV364" s="158"/>
      <c r="AW364" s="158"/>
      <c r="AX364" s="158"/>
      <c r="AY364" s="158"/>
      <c r="AZ364" s="158"/>
      <c r="BA364" s="158"/>
      <c r="BB364" s="158"/>
      <c r="BC364" s="158"/>
      <c r="BD364" s="158"/>
      <c r="BE364" s="158"/>
      <c r="BF364" s="158"/>
      <c r="BG364" s="158"/>
      <c r="BH364" s="158"/>
      <c r="BI364" s="158"/>
    </row>
    <row r="365" spans="1:61" ht="14.25" x14ac:dyDescent="0.25">
      <c r="A365" s="159" t="s">
        <v>18</v>
      </c>
      <c r="B365" s="160"/>
      <c r="C365" s="160"/>
      <c r="D365" s="160"/>
      <c r="E365" s="160"/>
      <c r="F365" s="160"/>
      <c r="G365" s="160"/>
      <c r="H365" s="160"/>
      <c r="I365" s="160"/>
      <c r="J365" s="160"/>
      <c r="K365" s="160"/>
      <c r="L365" s="160"/>
      <c r="M365" s="160"/>
      <c r="N365" s="160"/>
      <c r="O365" s="160"/>
      <c r="P365" s="160"/>
      <c r="Q365" s="160"/>
      <c r="R365" s="160"/>
      <c r="S365" s="160"/>
      <c r="T365" s="161"/>
      <c r="U365" s="162">
        <f t="shared" ref="U365" si="100">SUM(U362:AG364)</f>
        <v>17613</v>
      </c>
      <c r="V365" s="163"/>
      <c r="W365" s="163"/>
      <c r="X365" s="163"/>
      <c r="Y365" s="163"/>
      <c r="Z365" s="163"/>
      <c r="AA365" s="163"/>
      <c r="AB365" s="163"/>
      <c r="AC365" s="163"/>
      <c r="AD365" s="163"/>
      <c r="AE365" s="163"/>
      <c r="AF365" s="163"/>
      <c r="AG365" s="164"/>
      <c r="AH365" s="30">
        <f t="shared" ref="AH365" si="101">SUM(AH362:AS364)</f>
        <v>431844</v>
      </c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165">
        <f t="shared" si="99"/>
        <v>4.0785561452746828</v>
      </c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</row>
    <row r="366" spans="1:61" x14ac:dyDescent="0.25">
      <c r="A366" s="19">
        <v>2017</v>
      </c>
      <c r="B366" s="19"/>
      <c r="C366" s="19"/>
      <c r="D366" s="19"/>
      <c r="E366" s="19"/>
      <c r="F366" s="19"/>
      <c r="G366" s="19"/>
      <c r="H366" s="19"/>
      <c r="I366" s="19"/>
      <c r="J366" s="27" t="s">
        <v>15</v>
      </c>
      <c r="K366" s="28"/>
      <c r="L366" s="28"/>
      <c r="M366" s="28"/>
      <c r="N366" s="28"/>
      <c r="O366" s="28"/>
      <c r="P366" s="28"/>
      <c r="Q366" s="28"/>
      <c r="R366" s="28"/>
      <c r="S366" s="28"/>
      <c r="T366" s="29"/>
      <c r="U366" s="27">
        <v>8255</v>
      </c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9"/>
      <c r="AH366" s="19">
        <v>304826</v>
      </c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76">
        <f>U366/AH366*100</f>
        <v>2.7081023272293043</v>
      </c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</row>
    <row r="367" spans="1:6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27" t="s">
        <v>16</v>
      </c>
      <c r="K367" s="28"/>
      <c r="L367" s="28"/>
      <c r="M367" s="28"/>
      <c r="N367" s="28"/>
      <c r="O367" s="28"/>
      <c r="P367" s="28"/>
      <c r="Q367" s="28"/>
      <c r="R367" s="28"/>
      <c r="S367" s="28"/>
      <c r="T367" s="29"/>
      <c r="U367" s="27">
        <v>13091</v>
      </c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9"/>
      <c r="AH367" s="19">
        <v>117717</v>
      </c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76">
        <f t="shared" ref="AT367:AT373" si="102">U367/AH367*100</f>
        <v>11.120738720830465</v>
      </c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</row>
    <row r="368" spans="1:6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27" t="s">
        <v>17</v>
      </c>
      <c r="K368" s="28"/>
      <c r="L368" s="28"/>
      <c r="M368" s="28"/>
      <c r="N368" s="28"/>
      <c r="O368" s="28"/>
      <c r="P368" s="28"/>
      <c r="Q368" s="28"/>
      <c r="R368" s="28"/>
      <c r="S368" s="28"/>
      <c r="T368" s="29"/>
      <c r="U368" s="27">
        <v>10</v>
      </c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9"/>
      <c r="AH368" s="19">
        <v>28858</v>
      </c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58">
        <f t="shared" si="102"/>
        <v>3.4652436066255461E-2</v>
      </c>
      <c r="AU368" s="158"/>
      <c r="AV368" s="158"/>
      <c r="AW368" s="158"/>
      <c r="AX368" s="158"/>
      <c r="AY368" s="158"/>
      <c r="AZ368" s="158"/>
      <c r="BA368" s="158"/>
      <c r="BB368" s="158"/>
      <c r="BC368" s="158"/>
      <c r="BD368" s="158"/>
      <c r="BE368" s="158"/>
      <c r="BF368" s="158"/>
      <c r="BG368" s="158"/>
      <c r="BH368" s="158"/>
      <c r="BI368" s="158"/>
    </row>
    <row r="369" spans="1:65" ht="14.25" x14ac:dyDescent="0.25">
      <c r="A369" s="159" t="s">
        <v>18</v>
      </c>
      <c r="B369" s="160"/>
      <c r="C369" s="160"/>
      <c r="D369" s="160"/>
      <c r="E369" s="160"/>
      <c r="F369" s="160"/>
      <c r="G369" s="160"/>
      <c r="H369" s="160"/>
      <c r="I369" s="160"/>
      <c r="J369" s="160"/>
      <c r="K369" s="160"/>
      <c r="L369" s="160"/>
      <c r="M369" s="160"/>
      <c r="N369" s="160"/>
      <c r="O369" s="160"/>
      <c r="P369" s="160"/>
      <c r="Q369" s="160"/>
      <c r="R369" s="160"/>
      <c r="S369" s="160"/>
      <c r="T369" s="161"/>
      <c r="U369" s="162">
        <f t="shared" ref="U369" si="103">SUM(U366:AG368)</f>
        <v>21356</v>
      </c>
      <c r="V369" s="163"/>
      <c r="W369" s="163"/>
      <c r="X369" s="163"/>
      <c r="Y369" s="163"/>
      <c r="Z369" s="163"/>
      <c r="AA369" s="163"/>
      <c r="AB369" s="163"/>
      <c r="AC369" s="163"/>
      <c r="AD369" s="163"/>
      <c r="AE369" s="163"/>
      <c r="AF369" s="163"/>
      <c r="AG369" s="164"/>
      <c r="AH369" s="30">
        <f t="shared" ref="AH369" si="104">SUM(AH366:AS368)</f>
        <v>451401</v>
      </c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165">
        <f t="shared" si="102"/>
        <v>4.7310484469462848</v>
      </c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</row>
    <row r="370" spans="1:65" x14ac:dyDescent="0.25">
      <c r="A370" s="19">
        <v>2018</v>
      </c>
      <c r="B370" s="19"/>
      <c r="C370" s="19"/>
      <c r="D370" s="19"/>
      <c r="E370" s="19"/>
      <c r="F370" s="19"/>
      <c r="G370" s="19"/>
      <c r="H370" s="19"/>
      <c r="I370" s="19"/>
      <c r="J370" s="27" t="s">
        <v>15</v>
      </c>
      <c r="K370" s="28"/>
      <c r="L370" s="28"/>
      <c r="M370" s="28"/>
      <c r="N370" s="28"/>
      <c r="O370" s="28"/>
      <c r="P370" s="28"/>
      <c r="Q370" s="28"/>
      <c r="R370" s="28"/>
      <c r="S370" s="28"/>
      <c r="T370" s="29"/>
      <c r="U370" s="27">
        <v>10477</v>
      </c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9"/>
      <c r="AH370" s="19">
        <v>313949</v>
      </c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76">
        <f t="shared" si="102"/>
        <v>3.337166227635699</v>
      </c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</row>
    <row r="371" spans="1:65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27" t="s">
        <v>16</v>
      </c>
      <c r="K371" s="28"/>
      <c r="L371" s="28"/>
      <c r="M371" s="28"/>
      <c r="N371" s="28"/>
      <c r="O371" s="28"/>
      <c r="P371" s="28"/>
      <c r="Q371" s="28"/>
      <c r="R371" s="28"/>
      <c r="S371" s="28"/>
      <c r="T371" s="29"/>
      <c r="U371" s="27">
        <v>13152</v>
      </c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9"/>
      <c r="AH371" s="19">
        <v>116373</v>
      </c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76">
        <f t="shared" si="102"/>
        <v>11.301590575133408</v>
      </c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</row>
    <row r="372" spans="1:65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27" t="s">
        <v>17</v>
      </c>
      <c r="K372" s="28"/>
      <c r="L372" s="28"/>
      <c r="M372" s="28"/>
      <c r="N372" s="28"/>
      <c r="O372" s="28"/>
      <c r="P372" s="28"/>
      <c r="Q372" s="28"/>
      <c r="R372" s="28"/>
      <c r="S372" s="28"/>
      <c r="T372" s="29"/>
      <c r="U372" s="27">
        <v>0</v>
      </c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9"/>
      <c r="AH372" s="19">
        <v>20063</v>
      </c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76">
        <f t="shared" si="102"/>
        <v>0</v>
      </c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</row>
    <row r="373" spans="1:65" ht="14.25" x14ac:dyDescent="0.25">
      <c r="A373" s="159" t="s">
        <v>18</v>
      </c>
      <c r="B373" s="160"/>
      <c r="C373" s="160"/>
      <c r="D373" s="160"/>
      <c r="E373" s="160"/>
      <c r="F373" s="160"/>
      <c r="G373" s="160"/>
      <c r="H373" s="160"/>
      <c r="I373" s="160"/>
      <c r="J373" s="160"/>
      <c r="K373" s="160"/>
      <c r="L373" s="160"/>
      <c r="M373" s="160"/>
      <c r="N373" s="160"/>
      <c r="O373" s="160"/>
      <c r="P373" s="160"/>
      <c r="Q373" s="160"/>
      <c r="R373" s="160"/>
      <c r="S373" s="160"/>
      <c r="T373" s="161"/>
      <c r="U373" s="162">
        <f t="shared" ref="U373" si="105">SUM(U370:AG372)</f>
        <v>23629</v>
      </c>
      <c r="V373" s="163"/>
      <c r="W373" s="163"/>
      <c r="X373" s="163"/>
      <c r="Y373" s="163"/>
      <c r="Z373" s="163"/>
      <c r="AA373" s="163"/>
      <c r="AB373" s="163"/>
      <c r="AC373" s="163"/>
      <c r="AD373" s="163"/>
      <c r="AE373" s="163"/>
      <c r="AF373" s="163"/>
      <c r="AG373" s="164"/>
      <c r="AH373" s="30">
        <f t="shared" ref="AH373" si="106">SUM(AH370:AS372)</f>
        <v>450385</v>
      </c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165">
        <f t="shared" si="102"/>
        <v>5.2464003019638747</v>
      </c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</row>
    <row r="375" spans="1:65" ht="67.5" x14ac:dyDescent="0.25">
      <c r="BK375" s="17"/>
      <c r="BL375" s="17"/>
      <c r="BM375" s="18" t="s">
        <v>130</v>
      </c>
    </row>
    <row r="376" spans="1:65" x14ac:dyDescent="0.25">
      <c r="BK376" s="77">
        <v>2016</v>
      </c>
      <c r="BL376" s="17" t="s">
        <v>15</v>
      </c>
      <c r="BM376" s="156">
        <v>2.3E-2</v>
      </c>
    </row>
    <row r="377" spans="1:65" x14ac:dyDescent="0.25">
      <c r="BK377" s="77"/>
      <c r="BL377" s="17" t="s">
        <v>16</v>
      </c>
      <c r="BM377" s="156">
        <v>9.8000000000000004E-2</v>
      </c>
    </row>
    <row r="378" spans="1:65" x14ac:dyDescent="0.25">
      <c r="BK378" s="77"/>
      <c r="BL378" s="17" t="s">
        <v>17</v>
      </c>
      <c r="BM378" s="156">
        <v>0</v>
      </c>
    </row>
    <row r="379" spans="1:65" x14ac:dyDescent="0.25">
      <c r="BK379" s="77">
        <v>2017</v>
      </c>
      <c r="BL379" s="17" t="s">
        <v>15</v>
      </c>
      <c r="BM379" s="156">
        <v>2.7E-2</v>
      </c>
    </row>
    <row r="380" spans="1:65" x14ac:dyDescent="0.25">
      <c r="BK380" s="77"/>
      <c r="BL380" s="17" t="s">
        <v>16</v>
      </c>
      <c r="BM380" s="156">
        <v>0.111</v>
      </c>
    </row>
    <row r="381" spans="1:65" x14ac:dyDescent="0.25">
      <c r="BK381" s="77"/>
      <c r="BL381" s="17" t="s">
        <v>17</v>
      </c>
      <c r="BM381" s="156">
        <v>2.9999999999999997E-4</v>
      </c>
    </row>
    <row r="382" spans="1:65" x14ac:dyDescent="0.25">
      <c r="BK382" s="77">
        <v>2018</v>
      </c>
      <c r="BL382" s="17" t="s">
        <v>15</v>
      </c>
      <c r="BM382" s="156">
        <v>3.3000000000000002E-2</v>
      </c>
    </row>
    <row r="383" spans="1:65" x14ac:dyDescent="0.25">
      <c r="BK383" s="77"/>
      <c r="BL383" s="17" t="s">
        <v>16</v>
      </c>
      <c r="BM383" s="156">
        <v>0.113</v>
      </c>
    </row>
    <row r="384" spans="1:65" x14ac:dyDescent="0.25">
      <c r="BK384" s="77"/>
      <c r="BL384" s="17" t="s">
        <v>17</v>
      </c>
      <c r="BM384" s="156">
        <v>0</v>
      </c>
    </row>
    <row r="392" spans="1:61" x14ac:dyDescent="0.25">
      <c r="AF392" s="73" t="s">
        <v>131</v>
      </c>
    </row>
    <row r="393" spans="1:61" x14ac:dyDescent="0.25">
      <c r="BC393" s="7" t="s">
        <v>132</v>
      </c>
    </row>
    <row r="394" spans="1:61" x14ac:dyDescent="0.25">
      <c r="A394" s="36" t="s">
        <v>4</v>
      </c>
      <c r="B394" s="37"/>
      <c r="C394" s="38"/>
      <c r="D394" s="36" t="s">
        <v>78</v>
      </c>
      <c r="E394" s="37"/>
      <c r="F394" s="37"/>
      <c r="G394" s="37"/>
      <c r="H394" s="37"/>
      <c r="I394" s="37"/>
      <c r="J394" s="38"/>
      <c r="K394" s="42" t="s">
        <v>133</v>
      </c>
      <c r="L394" s="43"/>
      <c r="M394" s="43"/>
      <c r="N394" s="43"/>
      <c r="O394" s="43"/>
      <c r="P394" s="43"/>
      <c r="Q394" s="43"/>
      <c r="R394" s="43"/>
      <c r="S394" s="43"/>
      <c r="T394" s="43"/>
      <c r="U394" s="44"/>
      <c r="V394" s="27" t="s">
        <v>134</v>
      </c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9"/>
      <c r="AP394" s="27" t="s">
        <v>135</v>
      </c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9"/>
    </row>
    <row r="395" spans="1:61" x14ac:dyDescent="0.25">
      <c r="A395" s="57"/>
      <c r="B395" s="58"/>
      <c r="C395" s="59"/>
      <c r="D395" s="57"/>
      <c r="E395" s="58"/>
      <c r="F395" s="58"/>
      <c r="G395" s="58"/>
      <c r="H395" s="58"/>
      <c r="I395" s="58"/>
      <c r="J395" s="59"/>
      <c r="K395" s="60"/>
      <c r="L395" s="61"/>
      <c r="M395" s="61"/>
      <c r="N395" s="61"/>
      <c r="O395" s="61"/>
      <c r="P395" s="61"/>
      <c r="Q395" s="61"/>
      <c r="R395" s="61"/>
      <c r="S395" s="61"/>
      <c r="T395" s="61"/>
      <c r="U395" s="62"/>
      <c r="V395" s="75" t="s">
        <v>14</v>
      </c>
      <c r="W395" s="75"/>
      <c r="X395" s="75"/>
      <c r="Y395" s="75"/>
      <c r="Z395" s="75"/>
      <c r="AA395" s="75"/>
      <c r="AB395" s="75"/>
      <c r="AC395" s="75"/>
      <c r="AD395" s="75"/>
      <c r="AE395" s="75"/>
      <c r="AF395" s="31" t="s">
        <v>123</v>
      </c>
      <c r="AG395" s="32"/>
      <c r="AH395" s="32"/>
      <c r="AI395" s="32"/>
      <c r="AJ395" s="32"/>
      <c r="AK395" s="32"/>
      <c r="AL395" s="32"/>
      <c r="AM395" s="32"/>
      <c r="AN395" s="32"/>
      <c r="AO395" s="32"/>
      <c r="AP395" s="75" t="s">
        <v>14</v>
      </c>
      <c r="AQ395" s="75"/>
      <c r="AR395" s="75"/>
      <c r="AS395" s="75"/>
      <c r="AT395" s="75"/>
      <c r="AU395" s="75"/>
      <c r="AV395" s="75"/>
      <c r="AW395" s="75"/>
      <c r="AX395" s="75"/>
      <c r="AY395" s="75"/>
      <c r="AZ395" s="13" t="s">
        <v>123</v>
      </c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 spans="1:61" x14ac:dyDescent="0.25">
      <c r="A396" s="36">
        <v>2017</v>
      </c>
      <c r="B396" s="37"/>
      <c r="C396" s="38"/>
      <c r="D396" s="27" t="s">
        <v>15</v>
      </c>
      <c r="E396" s="28"/>
      <c r="F396" s="28"/>
      <c r="G396" s="28"/>
      <c r="H396" s="28"/>
      <c r="I396" s="28"/>
      <c r="J396" s="29"/>
      <c r="K396" s="75">
        <v>290988</v>
      </c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>
        <v>207701</v>
      </c>
      <c r="W396" s="75"/>
      <c r="X396" s="75"/>
      <c r="Y396" s="75"/>
      <c r="Z396" s="75"/>
      <c r="AA396" s="75"/>
      <c r="AB396" s="75"/>
      <c r="AC396" s="75"/>
      <c r="AD396" s="75"/>
      <c r="AE396" s="75"/>
      <c r="AF396" s="166">
        <f>V396/K396*100</f>
        <v>71.377857506151457</v>
      </c>
      <c r="AG396" s="166"/>
      <c r="AH396" s="166"/>
      <c r="AI396" s="166"/>
      <c r="AJ396" s="166"/>
      <c r="AK396" s="166"/>
      <c r="AL396" s="166"/>
      <c r="AM396" s="166"/>
      <c r="AN396" s="166"/>
      <c r="AO396" s="166"/>
      <c r="AP396" s="85">
        <v>83287</v>
      </c>
      <c r="AQ396" s="86"/>
      <c r="AR396" s="86"/>
      <c r="AS396" s="86"/>
      <c r="AT396" s="86"/>
      <c r="AU396" s="86"/>
      <c r="AV396" s="86"/>
      <c r="AW396" s="86"/>
      <c r="AX396" s="86"/>
      <c r="AY396" s="87"/>
      <c r="AZ396" s="167">
        <f>AP396/K396*100</f>
        <v>28.622142493848546</v>
      </c>
      <c r="BA396" s="167"/>
      <c r="BB396" s="167"/>
      <c r="BC396" s="167"/>
      <c r="BD396" s="167"/>
      <c r="BE396" s="167"/>
      <c r="BF396" s="167"/>
      <c r="BG396" s="167"/>
      <c r="BH396" s="167"/>
      <c r="BI396" s="167"/>
    </row>
    <row r="397" spans="1:61" x14ac:dyDescent="0.25">
      <c r="A397" s="48"/>
      <c r="B397" s="49"/>
      <c r="C397" s="50"/>
      <c r="D397" s="27" t="s">
        <v>16</v>
      </c>
      <c r="E397" s="28"/>
      <c r="F397" s="28"/>
      <c r="G397" s="28"/>
      <c r="H397" s="28"/>
      <c r="I397" s="28"/>
      <c r="J397" s="29"/>
      <c r="K397" s="75">
        <v>112826</v>
      </c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>
        <v>96844</v>
      </c>
      <c r="W397" s="75"/>
      <c r="X397" s="75"/>
      <c r="Y397" s="75"/>
      <c r="Z397" s="75"/>
      <c r="AA397" s="75"/>
      <c r="AB397" s="75"/>
      <c r="AC397" s="75"/>
      <c r="AD397" s="75"/>
      <c r="AE397" s="75"/>
      <c r="AF397" s="166">
        <f t="shared" ref="AF397:AF399" si="107">V397/K397*100</f>
        <v>85.834825306223735</v>
      </c>
      <c r="AG397" s="166"/>
      <c r="AH397" s="166"/>
      <c r="AI397" s="166"/>
      <c r="AJ397" s="166"/>
      <c r="AK397" s="166"/>
      <c r="AL397" s="166"/>
      <c r="AM397" s="166"/>
      <c r="AN397" s="166"/>
      <c r="AO397" s="166"/>
      <c r="AP397" s="85">
        <v>15982</v>
      </c>
      <c r="AQ397" s="86"/>
      <c r="AR397" s="86"/>
      <c r="AS397" s="86"/>
      <c r="AT397" s="86"/>
      <c r="AU397" s="86"/>
      <c r="AV397" s="86"/>
      <c r="AW397" s="86"/>
      <c r="AX397" s="86"/>
      <c r="AY397" s="87"/>
      <c r="AZ397" s="167">
        <f t="shared" ref="AZ397:AZ399" si="108">AP397/K397*100</f>
        <v>14.165174693776258</v>
      </c>
      <c r="BA397" s="167"/>
      <c r="BB397" s="167"/>
      <c r="BC397" s="167"/>
      <c r="BD397" s="167"/>
      <c r="BE397" s="167"/>
      <c r="BF397" s="167"/>
      <c r="BG397" s="167"/>
      <c r="BH397" s="167"/>
      <c r="BI397" s="167"/>
    </row>
    <row r="398" spans="1:61" x14ac:dyDescent="0.25">
      <c r="A398" s="57"/>
      <c r="B398" s="58"/>
      <c r="C398" s="59"/>
      <c r="D398" s="27" t="s">
        <v>17</v>
      </c>
      <c r="E398" s="28"/>
      <c r="F398" s="28"/>
      <c r="G398" s="28"/>
      <c r="H398" s="28"/>
      <c r="I398" s="28"/>
      <c r="J398" s="29"/>
      <c r="K398" s="75">
        <v>28030</v>
      </c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>
        <v>28030</v>
      </c>
      <c r="W398" s="75"/>
      <c r="X398" s="75"/>
      <c r="Y398" s="75"/>
      <c r="Z398" s="75"/>
      <c r="AA398" s="75"/>
      <c r="AB398" s="75"/>
      <c r="AC398" s="75"/>
      <c r="AD398" s="75"/>
      <c r="AE398" s="75"/>
      <c r="AF398" s="166">
        <f t="shared" si="107"/>
        <v>100</v>
      </c>
      <c r="AG398" s="166"/>
      <c r="AH398" s="166"/>
      <c r="AI398" s="166"/>
      <c r="AJ398" s="166"/>
      <c r="AK398" s="166"/>
      <c r="AL398" s="166"/>
      <c r="AM398" s="166"/>
      <c r="AN398" s="166"/>
      <c r="AO398" s="166"/>
      <c r="AP398" s="85">
        <v>0</v>
      </c>
      <c r="AQ398" s="86"/>
      <c r="AR398" s="86"/>
      <c r="AS398" s="86"/>
      <c r="AT398" s="86"/>
      <c r="AU398" s="86"/>
      <c r="AV398" s="86"/>
      <c r="AW398" s="86"/>
      <c r="AX398" s="86"/>
      <c r="AY398" s="87"/>
      <c r="AZ398" s="167">
        <f t="shared" si="108"/>
        <v>0</v>
      </c>
      <c r="BA398" s="167"/>
      <c r="BB398" s="167"/>
      <c r="BC398" s="167"/>
      <c r="BD398" s="167"/>
      <c r="BE398" s="167"/>
      <c r="BF398" s="167"/>
      <c r="BG398" s="167"/>
      <c r="BH398" s="167"/>
      <c r="BI398" s="167"/>
    </row>
    <row r="399" spans="1:61" ht="14.25" x14ac:dyDescent="0.25">
      <c r="A399" s="159" t="s">
        <v>18</v>
      </c>
      <c r="B399" s="160"/>
      <c r="C399" s="160"/>
      <c r="D399" s="160"/>
      <c r="E399" s="160"/>
      <c r="F399" s="160"/>
      <c r="G399" s="160"/>
      <c r="H399" s="160"/>
      <c r="I399" s="160"/>
      <c r="J399" s="161"/>
      <c r="K399" s="96">
        <f t="shared" ref="K399" si="109">SUM(K396:U398)</f>
        <v>431844</v>
      </c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>
        <f t="shared" ref="V399" si="110">SUM(V396:AE398)</f>
        <v>332575</v>
      </c>
      <c r="W399" s="96"/>
      <c r="X399" s="96"/>
      <c r="Y399" s="96"/>
      <c r="Z399" s="96"/>
      <c r="AA399" s="96"/>
      <c r="AB399" s="96"/>
      <c r="AC399" s="96"/>
      <c r="AD399" s="96"/>
      <c r="AE399" s="96"/>
      <c r="AF399" s="168">
        <f t="shared" si="107"/>
        <v>77.012763868433979</v>
      </c>
      <c r="AG399" s="168"/>
      <c r="AH399" s="168"/>
      <c r="AI399" s="168"/>
      <c r="AJ399" s="168"/>
      <c r="AK399" s="168"/>
      <c r="AL399" s="168"/>
      <c r="AM399" s="168"/>
      <c r="AN399" s="168"/>
      <c r="AO399" s="168"/>
      <c r="AP399" s="93">
        <f t="shared" ref="AP399" si="111">SUM(AP396:AY398)</f>
        <v>99269</v>
      </c>
      <c r="AQ399" s="94"/>
      <c r="AR399" s="94"/>
      <c r="AS399" s="94"/>
      <c r="AT399" s="94"/>
      <c r="AU399" s="94"/>
      <c r="AV399" s="94"/>
      <c r="AW399" s="94"/>
      <c r="AX399" s="94"/>
      <c r="AY399" s="95"/>
      <c r="AZ399" s="169">
        <f t="shared" si="108"/>
        <v>22.987236131566029</v>
      </c>
      <c r="BA399" s="169"/>
      <c r="BB399" s="169"/>
      <c r="BC399" s="169"/>
      <c r="BD399" s="169"/>
      <c r="BE399" s="169"/>
      <c r="BF399" s="169"/>
      <c r="BG399" s="169"/>
      <c r="BH399" s="169"/>
      <c r="BI399" s="169"/>
    </row>
    <row r="400" spans="1:61" x14ac:dyDescent="0.25">
      <c r="A400" s="36">
        <v>2017</v>
      </c>
      <c r="B400" s="37"/>
      <c r="C400" s="38"/>
      <c r="D400" s="27" t="s">
        <v>15</v>
      </c>
      <c r="E400" s="28"/>
      <c r="F400" s="28"/>
      <c r="G400" s="28"/>
      <c r="H400" s="28"/>
      <c r="I400" s="28"/>
      <c r="J400" s="29"/>
      <c r="K400" s="75">
        <v>304826</v>
      </c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>
        <v>223883</v>
      </c>
      <c r="W400" s="75"/>
      <c r="X400" s="75"/>
      <c r="Y400" s="75"/>
      <c r="Z400" s="75"/>
      <c r="AA400" s="75"/>
      <c r="AB400" s="75"/>
      <c r="AC400" s="75"/>
      <c r="AD400" s="75"/>
      <c r="AE400" s="75"/>
      <c r="AF400" s="166">
        <f>V400/K400*100</f>
        <v>73.446162728901072</v>
      </c>
      <c r="AG400" s="166"/>
      <c r="AH400" s="166"/>
      <c r="AI400" s="166"/>
      <c r="AJ400" s="166"/>
      <c r="AK400" s="166"/>
      <c r="AL400" s="166"/>
      <c r="AM400" s="166"/>
      <c r="AN400" s="166"/>
      <c r="AO400" s="166"/>
      <c r="AP400" s="85">
        <v>80943</v>
      </c>
      <c r="AQ400" s="86"/>
      <c r="AR400" s="86"/>
      <c r="AS400" s="86"/>
      <c r="AT400" s="86"/>
      <c r="AU400" s="86"/>
      <c r="AV400" s="86"/>
      <c r="AW400" s="86"/>
      <c r="AX400" s="86"/>
      <c r="AY400" s="87"/>
      <c r="AZ400" s="167">
        <f>AP400/K400*100</f>
        <v>26.553837271098924</v>
      </c>
      <c r="BA400" s="167"/>
      <c r="BB400" s="167"/>
      <c r="BC400" s="167"/>
      <c r="BD400" s="167"/>
      <c r="BE400" s="167"/>
      <c r="BF400" s="167"/>
      <c r="BG400" s="167"/>
      <c r="BH400" s="167"/>
      <c r="BI400" s="167"/>
    </row>
    <row r="401" spans="1:66" x14ac:dyDescent="0.25">
      <c r="A401" s="48"/>
      <c r="B401" s="49"/>
      <c r="C401" s="50"/>
      <c r="D401" s="27" t="s">
        <v>16</v>
      </c>
      <c r="E401" s="28"/>
      <c r="F401" s="28"/>
      <c r="G401" s="28"/>
      <c r="H401" s="28"/>
      <c r="I401" s="28"/>
      <c r="J401" s="29"/>
      <c r="K401" s="75">
        <v>117717</v>
      </c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>
        <v>99749</v>
      </c>
      <c r="W401" s="75"/>
      <c r="X401" s="75"/>
      <c r="Y401" s="75"/>
      <c r="Z401" s="75"/>
      <c r="AA401" s="75"/>
      <c r="AB401" s="75"/>
      <c r="AC401" s="75"/>
      <c r="AD401" s="75"/>
      <c r="AE401" s="75"/>
      <c r="AF401" s="166">
        <f t="shared" ref="AF401:AF407" si="112">V401/K401*100</f>
        <v>84.736274284937608</v>
      </c>
      <c r="AG401" s="166"/>
      <c r="AH401" s="166"/>
      <c r="AI401" s="166"/>
      <c r="AJ401" s="166"/>
      <c r="AK401" s="166"/>
      <c r="AL401" s="166"/>
      <c r="AM401" s="166"/>
      <c r="AN401" s="166"/>
      <c r="AO401" s="166"/>
      <c r="AP401" s="85">
        <v>17968</v>
      </c>
      <c r="AQ401" s="86"/>
      <c r="AR401" s="86"/>
      <c r="AS401" s="86"/>
      <c r="AT401" s="86"/>
      <c r="AU401" s="86"/>
      <c r="AV401" s="86"/>
      <c r="AW401" s="86"/>
      <c r="AX401" s="86"/>
      <c r="AY401" s="87"/>
      <c r="AZ401" s="167">
        <f t="shared" ref="AZ401:AZ407" si="113">AP401/K401*100</f>
        <v>15.263725715062396</v>
      </c>
      <c r="BA401" s="167"/>
      <c r="BB401" s="167"/>
      <c r="BC401" s="167"/>
      <c r="BD401" s="167"/>
      <c r="BE401" s="167"/>
      <c r="BF401" s="167"/>
      <c r="BG401" s="167"/>
      <c r="BH401" s="167"/>
      <c r="BI401" s="167"/>
    </row>
    <row r="402" spans="1:66" x14ac:dyDescent="0.25">
      <c r="A402" s="57"/>
      <c r="B402" s="58"/>
      <c r="C402" s="59"/>
      <c r="D402" s="27" t="s">
        <v>17</v>
      </c>
      <c r="E402" s="28"/>
      <c r="F402" s="28"/>
      <c r="G402" s="28"/>
      <c r="H402" s="28"/>
      <c r="I402" s="28"/>
      <c r="J402" s="29"/>
      <c r="K402" s="75">
        <v>28858</v>
      </c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>
        <v>28858</v>
      </c>
      <c r="W402" s="75"/>
      <c r="X402" s="75"/>
      <c r="Y402" s="75"/>
      <c r="Z402" s="75"/>
      <c r="AA402" s="75"/>
      <c r="AB402" s="75"/>
      <c r="AC402" s="75"/>
      <c r="AD402" s="75"/>
      <c r="AE402" s="75"/>
      <c r="AF402" s="166">
        <f t="shared" si="112"/>
        <v>100</v>
      </c>
      <c r="AG402" s="166"/>
      <c r="AH402" s="166"/>
      <c r="AI402" s="166"/>
      <c r="AJ402" s="166"/>
      <c r="AK402" s="166"/>
      <c r="AL402" s="166"/>
      <c r="AM402" s="166"/>
      <c r="AN402" s="166"/>
      <c r="AO402" s="166"/>
      <c r="AP402" s="85">
        <v>0</v>
      </c>
      <c r="AQ402" s="86"/>
      <c r="AR402" s="86"/>
      <c r="AS402" s="86"/>
      <c r="AT402" s="86"/>
      <c r="AU402" s="86"/>
      <c r="AV402" s="86"/>
      <c r="AW402" s="86"/>
      <c r="AX402" s="86"/>
      <c r="AY402" s="87"/>
      <c r="AZ402" s="167">
        <f t="shared" si="113"/>
        <v>0</v>
      </c>
      <c r="BA402" s="167"/>
      <c r="BB402" s="167"/>
      <c r="BC402" s="167"/>
      <c r="BD402" s="167"/>
      <c r="BE402" s="167"/>
      <c r="BF402" s="167"/>
      <c r="BG402" s="167"/>
      <c r="BH402" s="167"/>
      <c r="BI402" s="167"/>
    </row>
    <row r="403" spans="1:66" ht="14.25" x14ac:dyDescent="0.25">
      <c r="A403" s="159" t="s">
        <v>18</v>
      </c>
      <c r="B403" s="160"/>
      <c r="C403" s="160"/>
      <c r="D403" s="160"/>
      <c r="E403" s="160"/>
      <c r="F403" s="160"/>
      <c r="G403" s="160"/>
      <c r="H403" s="160"/>
      <c r="I403" s="160"/>
      <c r="J403" s="161"/>
      <c r="K403" s="96">
        <f t="shared" ref="K403" si="114">SUM(K400:U402)</f>
        <v>451401</v>
      </c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>
        <f t="shared" ref="V403" si="115">SUM(V400:AE402)</f>
        <v>352490</v>
      </c>
      <c r="W403" s="96"/>
      <c r="X403" s="96"/>
      <c r="Y403" s="96"/>
      <c r="Z403" s="96"/>
      <c r="AA403" s="96"/>
      <c r="AB403" s="96"/>
      <c r="AC403" s="96"/>
      <c r="AD403" s="96"/>
      <c r="AE403" s="96"/>
      <c r="AF403" s="168">
        <f t="shared" si="112"/>
        <v>78.087997146661166</v>
      </c>
      <c r="AG403" s="168"/>
      <c r="AH403" s="168"/>
      <c r="AI403" s="168"/>
      <c r="AJ403" s="168"/>
      <c r="AK403" s="168"/>
      <c r="AL403" s="168"/>
      <c r="AM403" s="168"/>
      <c r="AN403" s="168"/>
      <c r="AO403" s="168"/>
      <c r="AP403" s="93">
        <f t="shared" ref="AP403" si="116">SUM(AP400:AY402)</f>
        <v>98911</v>
      </c>
      <c r="AQ403" s="94"/>
      <c r="AR403" s="94"/>
      <c r="AS403" s="94"/>
      <c r="AT403" s="94"/>
      <c r="AU403" s="94"/>
      <c r="AV403" s="94"/>
      <c r="AW403" s="94"/>
      <c r="AX403" s="94"/>
      <c r="AY403" s="95"/>
      <c r="AZ403" s="169">
        <f t="shared" si="113"/>
        <v>21.912002853338826</v>
      </c>
      <c r="BA403" s="169"/>
      <c r="BB403" s="169"/>
      <c r="BC403" s="169"/>
      <c r="BD403" s="169"/>
      <c r="BE403" s="169"/>
      <c r="BF403" s="169"/>
      <c r="BG403" s="169"/>
      <c r="BH403" s="169"/>
      <c r="BI403" s="169"/>
    </row>
    <row r="404" spans="1:66" x14ac:dyDescent="0.25">
      <c r="A404" s="36">
        <v>2018</v>
      </c>
      <c r="B404" s="37"/>
      <c r="C404" s="38"/>
      <c r="D404" s="27" t="s">
        <v>15</v>
      </c>
      <c r="E404" s="28"/>
      <c r="F404" s="28"/>
      <c r="G404" s="28"/>
      <c r="H404" s="28"/>
      <c r="I404" s="28"/>
      <c r="J404" s="29"/>
      <c r="K404" s="75">
        <v>313949</v>
      </c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>
        <v>230778</v>
      </c>
      <c r="W404" s="75"/>
      <c r="X404" s="75"/>
      <c r="Y404" s="75"/>
      <c r="Z404" s="75"/>
      <c r="AA404" s="75"/>
      <c r="AB404" s="75"/>
      <c r="AC404" s="75"/>
      <c r="AD404" s="75"/>
      <c r="AE404" s="75"/>
      <c r="AF404" s="166">
        <f t="shared" si="112"/>
        <v>73.508117560495492</v>
      </c>
      <c r="AG404" s="166"/>
      <c r="AH404" s="166"/>
      <c r="AI404" s="166"/>
      <c r="AJ404" s="166"/>
      <c r="AK404" s="166"/>
      <c r="AL404" s="166"/>
      <c r="AM404" s="166"/>
      <c r="AN404" s="166"/>
      <c r="AO404" s="166"/>
      <c r="AP404" s="85">
        <v>83171</v>
      </c>
      <c r="AQ404" s="86"/>
      <c r="AR404" s="86"/>
      <c r="AS404" s="86"/>
      <c r="AT404" s="86"/>
      <c r="AU404" s="86"/>
      <c r="AV404" s="86"/>
      <c r="AW404" s="86"/>
      <c r="AX404" s="86"/>
      <c r="AY404" s="87"/>
      <c r="AZ404" s="167">
        <f t="shared" si="113"/>
        <v>26.491882439504504</v>
      </c>
      <c r="BA404" s="167"/>
      <c r="BB404" s="167"/>
      <c r="BC404" s="167"/>
      <c r="BD404" s="167"/>
      <c r="BE404" s="167"/>
      <c r="BF404" s="167"/>
      <c r="BG404" s="167"/>
      <c r="BH404" s="167"/>
      <c r="BI404" s="167"/>
    </row>
    <row r="405" spans="1:66" x14ac:dyDescent="0.25">
      <c r="A405" s="48"/>
      <c r="B405" s="49"/>
      <c r="C405" s="50"/>
      <c r="D405" s="27" t="s">
        <v>16</v>
      </c>
      <c r="E405" s="28"/>
      <c r="F405" s="28"/>
      <c r="G405" s="28"/>
      <c r="H405" s="28"/>
      <c r="I405" s="28"/>
      <c r="J405" s="29"/>
      <c r="K405" s="85">
        <v>116373</v>
      </c>
      <c r="L405" s="86"/>
      <c r="M405" s="86"/>
      <c r="N405" s="86"/>
      <c r="O405" s="86"/>
      <c r="P405" s="86"/>
      <c r="Q405" s="86"/>
      <c r="R405" s="86"/>
      <c r="S405" s="86"/>
      <c r="T405" s="86"/>
      <c r="U405" s="87"/>
      <c r="V405" s="85">
        <v>98253</v>
      </c>
      <c r="W405" s="86"/>
      <c r="X405" s="86"/>
      <c r="Y405" s="86"/>
      <c r="Z405" s="86"/>
      <c r="AA405" s="86"/>
      <c r="AB405" s="86"/>
      <c r="AC405" s="86"/>
      <c r="AD405" s="86"/>
      <c r="AE405" s="87"/>
      <c r="AF405" s="166">
        <f t="shared" si="112"/>
        <v>84.429377948493212</v>
      </c>
      <c r="AG405" s="166"/>
      <c r="AH405" s="166"/>
      <c r="AI405" s="166"/>
      <c r="AJ405" s="166"/>
      <c r="AK405" s="166"/>
      <c r="AL405" s="166"/>
      <c r="AM405" s="166"/>
      <c r="AN405" s="166"/>
      <c r="AO405" s="166"/>
      <c r="AP405" s="85">
        <v>18720</v>
      </c>
      <c r="AQ405" s="86"/>
      <c r="AR405" s="86"/>
      <c r="AS405" s="86"/>
      <c r="AT405" s="86"/>
      <c r="AU405" s="86"/>
      <c r="AV405" s="86"/>
      <c r="AW405" s="86"/>
      <c r="AX405" s="86"/>
      <c r="AY405" s="87"/>
      <c r="AZ405" s="167">
        <f t="shared" si="113"/>
        <v>16.086205563146091</v>
      </c>
      <c r="BA405" s="167"/>
      <c r="BB405" s="167"/>
      <c r="BC405" s="167"/>
      <c r="BD405" s="167"/>
      <c r="BE405" s="167"/>
      <c r="BF405" s="167"/>
      <c r="BG405" s="167"/>
      <c r="BH405" s="167"/>
      <c r="BI405" s="167"/>
    </row>
    <row r="406" spans="1:66" x14ac:dyDescent="0.25">
      <c r="A406" s="57"/>
      <c r="B406" s="58"/>
      <c r="C406" s="59"/>
      <c r="D406" s="27" t="s">
        <v>17</v>
      </c>
      <c r="E406" s="28"/>
      <c r="F406" s="28"/>
      <c r="G406" s="28"/>
      <c r="H406" s="28"/>
      <c r="I406" s="28"/>
      <c r="J406" s="29"/>
      <c r="K406" s="75">
        <v>20063</v>
      </c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>
        <v>20063</v>
      </c>
      <c r="W406" s="75"/>
      <c r="X406" s="75"/>
      <c r="Y406" s="75"/>
      <c r="Z406" s="75"/>
      <c r="AA406" s="75"/>
      <c r="AB406" s="75"/>
      <c r="AC406" s="75"/>
      <c r="AD406" s="75"/>
      <c r="AE406" s="75"/>
      <c r="AF406" s="166">
        <f t="shared" si="112"/>
        <v>100</v>
      </c>
      <c r="AG406" s="166"/>
      <c r="AH406" s="166"/>
      <c r="AI406" s="166"/>
      <c r="AJ406" s="166"/>
      <c r="AK406" s="166"/>
      <c r="AL406" s="166"/>
      <c r="AM406" s="166"/>
      <c r="AN406" s="166"/>
      <c r="AO406" s="166"/>
      <c r="AP406" s="85">
        <v>0</v>
      </c>
      <c r="AQ406" s="86"/>
      <c r="AR406" s="86"/>
      <c r="AS406" s="86"/>
      <c r="AT406" s="86"/>
      <c r="AU406" s="86"/>
      <c r="AV406" s="86"/>
      <c r="AW406" s="86"/>
      <c r="AX406" s="86"/>
      <c r="AY406" s="87"/>
      <c r="AZ406" s="167">
        <f t="shared" si="113"/>
        <v>0</v>
      </c>
      <c r="BA406" s="167"/>
      <c r="BB406" s="167"/>
      <c r="BC406" s="167"/>
      <c r="BD406" s="167"/>
      <c r="BE406" s="167"/>
      <c r="BF406" s="167"/>
      <c r="BG406" s="167"/>
      <c r="BH406" s="167"/>
      <c r="BI406" s="167"/>
    </row>
    <row r="407" spans="1:66" ht="14.25" x14ac:dyDescent="0.25">
      <c r="A407" s="159" t="s">
        <v>18</v>
      </c>
      <c r="B407" s="160"/>
      <c r="C407" s="160"/>
      <c r="D407" s="160"/>
      <c r="E407" s="160"/>
      <c r="F407" s="160"/>
      <c r="G407" s="160"/>
      <c r="H407" s="160"/>
      <c r="I407" s="160"/>
      <c r="J407" s="161"/>
      <c r="K407" s="96">
        <f t="shared" ref="K407" si="117">SUM(K404:U406)</f>
        <v>450385</v>
      </c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>
        <f t="shared" ref="V407" si="118">SUM(V404:AE406)</f>
        <v>349094</v>
      </c>
      <c r="W407" s="96"/>
      <c r="X407" s="96"/>
      <c r="Y407" s="96"/>
      <c r="Z407" s="96"/>
      <c r="AA407" s="96"/>
      <c r="AB407" s="96"/>
      <c r="AC407" s="96"/>
      <c r="AD407" s="96"/>
      <c r="AE407" s="96"/>
      <c r="AF407" s="168">
        <f t="shared" si="112"/>
        <v>77.510130221921244</v>
      </c>
      <c r="AG407" s="168"/>
      <c r="AH407" s="168"/>
      <c r="AI407" s="168"/>
      <c r="AJ407" s="168"/>
      <c r="AK407" s="168"/>
      <c r="AL407" s="168"/>
      <c r="AM407" s="168"/>
      <c r="AN407" s="168"/>
      <c r="AO407" s="168"/>
      <c r="AP407" s="93">
        <f t="shared" ref="AP407" si="119">SUM(AP404:AY406)</f>
        <v>101891</v>
      </c>
      <c r="AQ407" s="94"/>
      <c r="AR407" s="94"/>
      <c r="AS407" s="94"/>
      <c r="AT407" s="94"/>
      <c r="AU407" s="94"/>
      <c r="AV407" s="94"/>
      <c r="AW407" s="94"/>
      <c r="AX407" s="94"/>
      <c r="AY407" s="95"/>
      <c r="AZ407" s="169">
        <f t="shared" si="113"/>
        <v>22.623089134851291</v>
      </c>
      <c r="BA407" s="169"/>
      <c r="BB407" s="169"/>
      <c r="BC407" s="169"/>
      <c r="BD407" s="169"/>
      <c r="BE407" s="169"/>
      <c r="BF407" s="169"/>
      <c r="BG407" s="169"/>
      <c r="BH407" s="169"/>
      <c r="BI407" s="169"/>
    </row>
    <row r="409" spans="1:66" x14ac:dyDescent="0.25">
      <c r="BK409" s="17"/>
      <c r="BL409" s="17"/>
      <c r="BM409" s="17" t="s">
        <v>136</v>
      </c>
      <c r="BN409" s="17" t="s">
        <v>137</v>
      </c>
    </row>
    <row r="410" spans="1:66" x14ac:dyDescent="0.25">
      <c r="BK410" s="170">
        <v>2016</v>
      </c>
      <c r="BL410" s="17" t="s">
        <v>15</v>
      </c>
      <c r="BM410" s="171">
        <v>0.71399999999999997</v>
      </c>
      <c r="BN410" s="171">
        <v>0.28599999999999998</v>
      </c>
    </row>
    <row r="411" spans="1:66" x14ac:dyDescent="0.25">
      <c r="BK411" s="172"/>
      <c r="BL411" s="17" t="s">
        <v>16</v>
      </c>
      <c r="BM411" s="171">
        <v>0.85799999999999998</v>
      </c>
      <c r="BN411" s="171">
        <v>0.14199999999999999</v>
      </c>
    </row>
    <row r="412" spans="1:66" x14ac:dyDescent="0.25">
      <c r="BK412" s="173"/>
      <c r="BL412" s="17" t="s">
        <v>17</v>
      </c>
      <c r="BM412" s="174">
        <v>1</v>
      </c>
      <c r="BN412" s="175">
        <v>0</v>
      </c>
    </row>
    <row r="413" spans="1:66" x14ac:dyDescent="0.25">
      <c r="BK413" s="170">
        <v>2017</v>
      </c>
      <c r="BL413" s="17" t="s">
        <v>15</v>
      </c>
      <c r="BM413" s="171">
        <v>0.73399999999999999</v>
      </c>
      <c r="BN413" s="171">
        <v>0.26600000000000001</v>
      </c>
    </row>
    <row r="414" spans="1:66" x14ac:dyDescent="0.25">
      <c r="BK414" s="172"/>
      <c r="BL414" s="17" t="s">
        <v>16</v>
      </c>
      <c r="BM414" s="175">
        <v>0.84699999999999998</v>
      </c>
      <c r="BN414" s="175">
        <v>0.153</v>
      </c>
    </row>
    <row r="415" spans="1:66" x14ac:dyDescent="0.25">
      <c r="BK415" s="173"/>
      <c r="BL415" s="17" t="s">
        <v>17</v>
      </c>
      <c r="BM415" s="174">
        <v>1</v>
      </c>
      <c r="BN415" s="175">
        <v>0</v>
      </c>
    </row>
    <row r="416" spans="1:66" x14ac:dyDescent="0.25">
      <c r="AF416" s="4"/>
      <c r="BC416" s="4"/>
      <c r="BK416" s="170">
        <v>2018</v>
      </c>
      <c r="BL416" s="17" t="s">
        <v>15</v>
      </c>
      <c r="BM416" s="175">
        <v>0.73499999999999999</v>
      </c>
      <c r="BN416" s="175">
        <v>0.26500000000000001</v>
      </c>
    </row>
    <row r="417" spans="32:66" x14ac:dyDescent="0.25">
      <c r="AF417" s="4"/>
      <c r="BC417" s="4"/>
      <c r="BK417" s="172"/>
      <c r="BL417" s="17" t="s">
        <v>16</v>
      </c>
      <c r="BM417" s="175">
        <v>0.84399999999999997</v>
      </c>
      <c r="BN417" s="175">
        <v>0.161</v>
      </c>
    </row>
    <row r="418" spans="32:66" x14ac:dyDescent="0.25">
      <c r="AF418" s="4"/>
      <c r="BC418" s="4"/>
      <c r="BK418" s="173"/>
      <c r="BL418" s="17" t="s">
        <v>17</v>
      </c>
      <c r="BM418" s="174">
        <v>1</v>
      </c>
      <c r="BN418" s="175">
        <v>0</v>
      </c>
    </row>
  </sheetData>
  <sheetProtection password="CF6E" sheet="1" objects="1" scenarios="1"/>
  <mergeCells count="1303">
    <mergeCell ref="BK410:BK412"/>
    <mergeCell ref="BK413:BK415"/>
    <mergeCell ref="BK416:BK418"/>
    <mergeCell ref="AP406:AY406"/>
    <mergeCell ref="AZ406:BI406"/>
    <mergeCell ref="A407:J407"/>
    <mergeCell ref="K407:U407"/>
    <mergeCell ref="V407:AE407"/>
    <mergeCell ref="AF407:AO407"/>
    <mergeCell ref="AP407:AY407"/>
    <mergeCell ref="AZ407:BI407"/>
    <mergeCell ref="AZ404:BI404"/>
    <mergeCell ref="D405:J405"/>
    <mergeCell ref="K405:U405"/>
    <mergeCell ref="V405:AE405"/>
    <mergeCell ref="AF405:AO405"/>
    <mergeCell ref="AP405:AY405"/>
    <mergeCell ref="AZ405:BI405"/>
    <mergeCell ref="A404:C406"/>
    <mergeCell ref="D404:J404"/>
    <mergeCell ref="K404:U404"/>
    <mergeCell ref="V404:AE404"/>
    <mergeCell ref="AF404:AO404"/>
    <mergeCell ref="AP404:AY404"/>
    <mergeCell ref="D406:J406"/>
    <mergeCell ref="K406:U406"/>
    <mergeCell ref="V406:AE406"/>
    <mergeCell ref="AF406:AO406"/>
    <mergeCell ref="AP402:AY402"/>
    <mergeCell ref="AZ402:BI402"/>
    <mergeCell ref="A403:J403"/>
    <mergeCell ref="K403:U403"/>
    <mergeCell ref="V403:AE403"/>
    <mergeCell ref="AF403:AO403"/>
    <mergeCell ref="AP403:AY403"/>
    <mergeCell ref="AZ403:BI403"/>
    <mergeCell ref="AZ400:BI400"/>
    <mergeCell ref="D401:J401"/>
    <mergeCell ref="K401:U401"/>
    <mergeCell ref="V401:AE401"/>
    <mergeCell ref="AF401:AO401"/>
    <mergeCell ref="AP401:AY401"/>
    <mergeCell ref="AZ401:BI401"/>
    <mergeCell ref="A400:C402"/>
    <mergeCell ref="D400:J400"/>
    <mergeCell ref="K400:U400"/>
    <mergeCell ref="V400:AE400"/>
    <mergeCell ref="AF400:AO400"/>
    <mergeCell ref="AP400:AY400"/>
    <mergeCell ref="D402:J402"/>
    <mergeCell ref="K402:U402"/>
    <mergeCell ref="V402:AE402"/>
    <mergeCell ref="AF402:AO402"/>
    <mergeCell ref="AZ398:BI398"/>
    <mergeCell ref="A399:J399"/>
    <mergeCell ref="K399:U399"/>
    <mergeCell ref="V399:AE399"/>
    <mergeCell ref="AF399:AO399"/>
    <mergeCell ref="AP399:AY399"/>
    <mergeCell ref="AZ399:BI399"/>
    <mergeCell ref="K397:U397"/>
    <mergeCell ref="V397:AE397"/>
    <mergeCell ref="AF397:AO397"/>
    <mergeCell ref="AP397:AY397"/>
    <mergeCell ref="AZ397:BI397"/>
    <mergeCell ref="D398:J398"/>
    <mergeCell ref="K398:U398"/>
    <mergeCell ref="V398:AE398"/>
    <mergeCell ref="AF398:AO398"/>
    <mergeCell ref="AP398:AY398"/>
    <mergeCell ref="AP395:AY395"/>
    <mergeCell ref="AZ395:BI395"/>
    <mergeCell ref="A396:C398"/>
    <mergeCell ref="D396:J396"/>
    <mergeCell ref="K396:U396"/>
    <mergeCell ref="V396:AE396"/>
    <mergeCell ref="AF396:AO396"/>
    <mergeCell ref="AP396:AY396"/>
    <mergeCell ref="AZ396:BI396"/>
    <mergeCell ref="D397:J397"/>
    <mergeCell ref="BK376:BK378"/>
    <mergeCell ref="BK379:BK381"/>
    <mergeCell ref="BK382:BK384"/>
    <mergeCell ref="A394:C395"/>
    <mergeCell ref="D394:J395"/>
    <mergeCell ref="K394:U395"/>
    <mergeCell ref="V394:AO394"/>
    <mergeCell ref="AP394:BI394"/>
    <mergeCell ref="V395:AE395"/>
    <mergeCell ref="AF395:AO395"/>
    <mergeCell ref="U372:AG372"/>
    <mergeCell ref="AH372:AS372"/>
    <mergeCell ref="AT372:BI372"/>
    <mergeCell ref="A373:T373"/>
    <mergeCell ref="U373:AG373"/>
    <mergeCell ref="AH373:AS373"/>
    <mergeCell ref="AT373:BI373"/>
    <mergeCell ref="A370:I372"/>
    <mergeCell ref="J370:T370"/>
    <mergeCell ref="U370:AG370"/>
    <mergeCell ref="AH370:AS370"/>
    <mergeCell ref="AT370:BI370"/>
    <mergeCell ref="J371:T371"/>
    <mergeCell ref="U371:AG371"/>
    <mergeCell ref="AH371:AS371"/>
    <mergeCell ref="AT371:BI371"/>
    <mergeCell ref="J372:T372"/>
    <mergeCell ref="U368:AG368"/>
    <mergeCell ref="AH368:AS368"/>
    <mergeCell ref="AT368:BI368"/>
    <mergeCell ref="A369:T369"/>
    <mergeCell ref="U369:AG369"/>
    <mergeCell ref="AH369:AS369"/>
    <mergeCell ref="AT369:BI369"/>
    <mergeCell ref="A366:I368"/>
    <mergeCell ref="J366:T366"/>
    <mergeCell ref="U366:AG366"/>
    <mergeCell ref="AH366:AS366"/>
    <mergeCell ref="AT366:BI366"/>
    <mergeCell ref="J367:T367"/>
    <mergeCell ref="U367:AG367"/>
    <mergeCell ref="AH367:AS367"/>
    <mergeCell ref="AT367:BI367"/>
    <mergeCell ref="J368:T368"/>
    <mergeCell ref="U364:AG364"/>
    <mergeCell ref="AH364:AS364"/>
    <mergeCell ref="AT364:BI364"/>
    <mergeCell ref="A365:T365"/>
    <mergeCell ref="U365:AG365"/>
    <mergeCell ref="AH365:AS365"/>
    <mergeCell ref="AT365:BI365"/>
    <mergeCell ref="A362:I364"/>
    <mergeCell ref="J362:T362"/>
    <mergeCell ref="U362:AG362"/>
    <mergeCell ref="AH362:AS362"/>
    <mergeCell ref="AT362:BI362"/>
    <mergeCell ref="J363:T363"/>
    <mergeCell ref="U363:AG363"/>
    <mergeCell ref="AH363:AS363"/>
    <mergeCell ref="AT363:BI363"/>
    <mergeCell ref="J364:T364"/>
    <mergeCell ref="AM339:AR339"/>
    <mergeCell ref="AS339:AX339"/>
    <mergeCell ref="AY339:BD339"/>
    <mergeCell ref="BE339:BI339"/>
    <mergeCell ref="A361:I361"/>
    <mergeCell ref="J361:T361"/>
    <mergeCell ref="U361:AG361"/>
    <mergeCell ref="AH361:AS361"/>
    <mergeCell ref="AT361:BI361"/>
    <mergeCell ref="AM338:AR338"/>
    <mergeCell ref="AS338:AX338"/>
    <mergeCell ref="AY338:BD338"/>
    <mergeCell ref="BE338:BI338"/>
    <mergeCell ref="A339:F339"/>
    <mergeCell ref="G339:N339"/>
    <mergeCell ref="O339:T339"/>
    <mergeCell ref="U339:Z339"/>
    <mergeCell ref="AA339:AF339"/>
    <mergeCell ref="AG339:AL339"/>
    <mergeCell ref="AM337:AR337"/>
    <mergeCell ref="AS337:AX337"/>
    <mergeCell ref="AY337:BD337"/>
    <mergeCell ref="BE337:BI337"/>
    <mergeCell ref="D338:F338"/>
    <mergeCell ref="G338:N338"/>
    <mergeCell ref="O338:T338"/>
    <mergeCell ref="U338:Z338"/>
    <mergeCell ref="AA338:AF338"/>
    <mergeCell ref="AG338:AL338"/>
    <mergeCell ref="AM336:AR336"/>
    <mergeCell ref="AS336:AX336"/>
    <mergeCell ref="AY336:BD336"/>
    <mergeCell ref="BE336:BI336"/>
    <mergeCell ref="D337:F337"/>
    <mergeCell ref="G337:N337"/>
    <mergeCell ref="O337:T337"/>
    <mergeCell ref="U337:Z337"/>
    <mergeCell ref="AA337:AF337"/>
    <mergeCell ref="AG337:AL337"/>
    <mergeCell ref="AS335:AX335"/>
    <mergeCell ref="AY335:BD335"/>
    <mergeCell ref="BE335:BI335"/>
    <mergeCell ref="A336:C338"/>
    <mergeCell ref="D336:F336"/>
    <mergeCell ref="G336:N336"/>
    <mergeCell ref="O336:T336"/>
    <mergeCell ref="U336:Z336"/>
    <mergeCell ref="AA336:AF336"/>
    <mergeCell ref="AG336:AL336"/>
    <mergeCell ref="AS334:AX334"/>
    <mergeCell ref="AY334:BD334"/>
    <mergeCell ref="BE334:BI334"/>
    <mergeCell ref="A335:F335"/>
    <mergeCell ref="G335:N335"/>
    <mergeCell ref="O335:T335"/>
    <mergeCell ref="U335:Z335"/>
    <mergeCell ref="AA335:AF335"/>
    <mergeCell ref="AG335:AL335"/>
    <mergeCell ref="AM335:AR335"/>
    <mergeCell ref="AS333:AX333"/>
    <mergeCell ref="AY333:BD333"/>
    <mergeCell ref="BE333:BI333"/>
    <mergeCell ref="D334:F334"/>
    <mergeCell ref="G334:N334"/>
    <mergeCell ref="O334:T334"/>
    <mergeCell ref="U334:Z334"/>
    <mergeCell ref="AA334:AF334"/>
    <mergeCell ref="AG334:AL334"/>
    <mergeCell ref="AM334:AR334"/>
    <mergeCell ref="AS332:AX332"/>
    <mergeCell ref="AY332:BD332"/>
    <mergeCell ref="BE332:BI332"/>
    <mergeCell ref="D333:F333"/>
    <mergeCell ref="G333:N333"/>
    <mergeCell ref="O333:T333"/>
    <mergeCell ref="U333:Z333"/>
    <mergeCell ref="AA333:AF333"/>
    <mergeCell ref="AG333:AL333"/>
    <mergeCell ref="AM333:AR333"/>
    <mergeCell ref="AY331:BD331"/>
    <mergeCell ref="BE331:BI331"/>
    <mergeCell ref="A332:C334"/>
    <mergeCell ref="D332:F332"/>
    <mergeCell ref="G332:N332"/>
    <mergeCell ref="O332:T332"/>
    <mergeCell ref="U332:Z332"/>
    <mergeCell ref="AA332:AF332"/>
    <mergeCell ref="AG332:AL332"/>
    <mergeCell ref="AM332:AR332"/>
    <mergeCell ref="AY330:BD330"/>
    <mergeCell ref="BE330:BI330"/>
    <mergeCell ref="A331:F331"/>
    <mergeCell ref="G331:N331"/>
    <mergeCell ref="O331:T331"/>
    <mergeCell ref="U331:Z331"/>
    <mergeCell ref="AA331:AF331"/>
    <mergeCell ref="AG331:AL331"/>
    <mergeCell ref="AM331:AR331"/>
    <mergeCell ref="AS331:AX331"/>
    <mergeCell ref="AY329:BD329"/>
    <mergeCell ref="BE329:BI329"/>
    <mergeCell ref="D330:F330"/>
    <mergeCell ref="G330:N330"/>
    <mergeCell ref="O330:T330"/>
    <mergeCell ref="U330:Z330"/>
    <mergeCell ref="AA330:AF330"/>
    <mergeCell ref="AG330:AL330"/>
    <mergeCell ref="AM330:AR330"/>
    <mergeCell ref="AS330:AX330"/>
    <mergeCell ref="BE328:BI328"/>
    <mergeCell ref="A329:C330"/>
    <mergeCell ref="D329:F329"/>
    <mergeCell ref="G329:N329"/>
    <mergeCell ref="O329:T329"/>
    <mergeCell ref="U329:Z329"/>
    <mergeCell ref="AA329:AF329"/>
    <mergeCell ref="AG329:AL329"/>
    <mergeCell ref="AM329:AR329"/>
    <mergeCell ref="AS329:AX329"/>
    <mergeCell ref="U328:Z328"/>
    <mergeCell ref="AA328:AF328"/>
    <mergeCell ref="AG328:AL328"/>
    <mergeCell ref="AM328:AR328"/>
    <mergeCell ref="AS328:AX328"/>
    <mergeCell ref="AY328:BD328"/>
    <mergeCell ref="AX306:BC306"/>
    <mergeCell ref="BD306:BI306"/>
    <mergeCell ref="A327:C328"/>
    <mergeCell ref="D327:F328"/>
    <mergeCell ref="G327:N328"/>
    <mergeCell ref="O327:Z327"/>
    <mergeCell ref="AA327:AL327"/>
    <mergeCell ref="AM327:AX327"/>
    <mergeCell ref="AY327:BI327"/>
    <mergeCell ref="O328:T328"/>
    <mergeCell ref="D306:P306"/>
    <mergeCell ref="Q306:W306"/>
    <mergeCell ref="X306:AD306"/>
    <mergeCell ref="AE306:AK306"/>
    <mergeCell ref="AL306:AQ306"/>
    <mergeCell ref="AR306:AW306"/>
    <mergeCell ref="AX304:BC304"/>
    <mergeCell ref="BD304:BI304"/>
    <mergeCell ref="D305:P305"/>
    <mergeCell ref="Q305:W305"/>
    <mergeCell ref="X305:AD305"/>
    <mergeCell ref="AE305:AK305"/>
    <mergeCell ref="AL305:AQ305"/>
    <mergeCell ref="AR305:AW305"/>
    <mergeCell ref="AX305:BC305"/>
    <mergeCell ref="BD305:BI305"/>
    <mergeCell ref="D304:P304"/>
    <mergeCell ref="Q304:W304"/>
    <mergeCell ref="X304:AD304"/>
    <mergeCell ref="AE304:AK304"/>
    <mergeCell ref="AL304:AQ304"/>
    <mergeCell ref="AR304:AW304"/>
    <mergeCell ref="BD302:BI302"/>
    <mergeCell ref="A303:C306"/>
    <mergeCell ref="D303:P303"/>
    <mergeCell ref="Q303:W303"/>
    <mergeCell ref="X303:AD303"/>
    <mergeCell ref="AE303:AK303"/>
    <mergeCell ref="AL303:AQ303"/>
    <mergeCell ref="AR303:AW303"/>
    <mergeCell ref="AX303:BC303"/>
    <mergeCell ref="BD303:BI303"/>
    <mergeCell ref="AR301:AW301"/>
    <mergeCell ref="AX301:BC301"/>
    <mergeCell ref="BD301:BI301"/>
    <mergeCell ref="D302:P302"/>
    <mergeCell ref="Q302:W302"/>
    <mergeCell ref="X302:AD302"/>
    <mergeCell ref="AE302:AK302"/>
    <mergeCell ref="AL302:AQ302"/>
    <mergeCell ref="AR302:AW302"/>
    <mergeCell ref="AX302:BC302"/>
    <mergeCell ref="A301:C302"/>
    <mergeCell ref="D301:P301"/>
    <mergeCell ref="Q301:W301"/>
    <mergeCell ref="X301:AD301"/>
    <mergeCell ref="AE301:AK301"/>
    <mergeCell ref="AL301:AQ301"/>
    <mergeCell ref="AX299:BC299"/>
    <mergeCell ref="BD299:BI299"/>
    <mergeCell ref="D300:P300"/>
    <mergeCell ref="Q300:W300"/>
    <mergeCell ref="X300:AD300"/>
    <mergeCell ref="AE300:AK300"/>
    <mergeCell ref="AL300:AQ300"/>
    <mergeCell ref="AR300:AW300"/>
    <mergeCell ref="AX300:BC300"/>
    <mergeCell ref="BD300:BI300"/>
    <mergeCell ref="AR298:AW298"/>
    <mergeCell ref="AX298:BC298"/>
    <mergeCell ref="BD298:BI298"/>
    <mergeCell ref="A299:C300"/>
    <mergeCell ref="D299:P299"/>
    <mergeCell ref="Q299:W299"/>
    <mergeCell ref="X299:AD299"/>
    <mergeCell ref="AE299:AK299"/>
    <mergeCell ref="AL299:AQ299"/>
    <mergeCell ref="AR299:AW299"/>
    <mergeCell ref="A298:C298"/>
    <mergeCell ref="D298:P298"/>
    <mergeCell ref="Q298:W298"/>
    <mergeCell ref="X298:AD298"/>
    <mergeCell ref="AE298:AK298"/>
    <mergeCell ref="AL298:AQ298"/>
    <mergeCell ref="AX262:BC262"/>
    <mergeCell ref="BD262:BI262"/>
    <mergeCell ref="D263:P263"/>
    <mergeCell ref="Q263:W263"/>
    <mergeCell ref="X263:AD263"/>
    <mergeCell ref="AE263:AK263"/>
    <mergeCell ref="AL263:AQ263"/>
    <mergeCell ref="AR263:AW263"/>
    <mergeCell ref="AX263:BC263"/>
    <mergeCell ref="BD263:BI263"/>
    <mergeCell ref="M262:P262"/>
    <mergeCell ref="Q262:W262"/>
    <mergeCell ref="X262:AD262"/>
    <mergeCell ref="AE262:AK262"/>
    <mergeCell ref="AL262:AQ262"/>
    <mergeCell ref="AR262:AW262"/>
    <mergeCell ref="BD260:BI260"/>
    <mergeCell ref="M261:P261"/>
    <mergeCell ref="Q261:W261"/>
    <mergeCell ref="X261:AD261"/>
    <mergeCell ref="AE261:AK261"/>
    <mergeCell ref="AL261:AQ261"/>
    <mergeCell ref="AR261:AW261"/>
    <mergeCell ref="AX261:BC261"/>
    <mergeCell ref="BD261:BI261"/>
    <mergeCell ref="AX259:BC259"/>
    <mergeCell ref="BD259:BI259"/>
    <mergeCell ref="D260:L262"/>
    <mergeCell ref="M260:P260"/>
    <mergeCell ref="Q260:W260"/>
    <mergeCell ref="X260:AD260"/>
    <mergeCell ref="AE260:AK260"/>
    <mergeCell ref="AL260:AQ260"/>
    <mergeCell ref="AR260:AW260"/>
    <mergeCell ref="AX260:BC260"/>
    <mergeCell ref="D259:P259"/>
    <mergeCell ref="Q259:W259"/>
    <mergeCell ref="X259:AD259"/>
    <mergeCell ref="AE259:AK259"/>
    <mergeCell ref="AL259:AQ259"/>
    <mergeCell ref="AR259:AW259"/>
    <mergeCell ref="BD257:BI257"/>
    <mergeCell ref="M258:P258"/>
    <mergeCell ref="Q258:W258"/>
    <mergeCell ref="X258:AD258"/>
    <mergeCell ref="AE258:AK258"/>
    <mergeCell ref="AL258:AQ258"/>
    <mergeCell ref="AR258:AW258"/>
    <mergeCell ref="AX258:BC258"/>
    <mergeCell ref="BD258:BI258"/>
    <mergeCell ref="AR256:AW256"/>
    <mergeCell ref="AX256:BC256"/>
    <mergeCell ref="BD256:BI256"/>
    <mergeCell ref="M257:P257"/>
    <mergeCell ref="Q257:W257"/>
    <mergeCell ref="X257:AD257"/>
    <mergeCell ref="AE257:AK257"/>
    <mergeCell ref="AL257:AQ257"/>
    <mergeCell ref="AR257:AW257"/>
    <mergeCell ref="AX257:BC257"/>
    <mergeCell ref="AL255:AQ255"/>
    <mergeCell ref="AR255:AW255"/>
    <mergeCell ref="AX255:BC255"/>
    <mergeCell ref="BD255:BI255"/>
    <mergeCell ref="D256:L258"/>
    <mergeCell ref="M256:P256"/>
    <mergeCell ref="Q256:W256"/>
    <mergeCell ref="X256:AD256"/>
    <mergeCell ref="AE256:AK256"/>
    <mergeCell ref="AL256:AQ256"/>
    <mergeCell ref="AX253:BC253"/>
    <mergeCell ref="BD253:BI253"/>
    <mergeCell ref="M254:P254"/>
    <mergeCell ref="Q254:W254"/>
    <mergeCell ref="X254:AD254"/>
    <mergeCell ref="AE254:AK254"/>
    <mergeCell ref="AL254:AQ254"/>
    <mergeCell ref="AR254:AW254"/>
    <mergeCell ref="AX254:BC254"/>
    <mergeCell ref="BD254:BI254"/>
    <mergeCell ref="AL252:AQ252"/>
    <mergeCell ref="AR252:AW252"/>
    <mergeCell ref="AX252:BC252"/>
    <mergeCell ref="BD252:BI252"/>
    <mergeCell ref="M253:P253"/>
    <mergeCell ref="Q253:W253"/>
    <mergeCell ref="X253:AD253"/>
    <mergeCell ref="AE253:AK253"/>
    <mergeCell ref="AL253:AQ253"/>
    <mergeCell ref="AR253:AW253"/>
    <mergeCell ref="A252:C263"/>
    <mergeCell ref="D252:L254"/>
    <mergeCell ref="M252:P252"/>
    <mergeCell ref="Q252:W252"/>
    <mergeCell ref="X252:AD252"/>
    <mergeCell ref="AE252:AK252"/>
    <mergeCell ref="D255:P255"/>
    <mergeCell ref="Q255:W255"/>
    <mergeCell ref="X255:AD255"/>
    <mergeCell ref="AE255:AK255"/>
    <mergeCell ref="AX250:BC250"/>
    <mergeCell ref="BD250:BI250"/>
    <mergeCell ref="D251:P251"/>
    <mergeCell ref="Q251:W251"/>
    <mergeCell ref="X251:AD251"/>
    <mergeCell ref="AE251:AK251"/>
    <mergeCell ref="AL251:AQ251"/>
    <mergeCell ref="AR251:AW251"/>
    <mergeCell ref="AX251:BC251"/>
    <mergeCell ref="BD251:BI251"/>
    <mergeCell ref="M250:P250"/>
    <mergeCell ref="Q250:W250"/>
    <mergeCell ref="X250:AD250"/>
    <mergeCell ref="AE250:AK250"/>
    <mergeCell ref="AL250:AQ250"/>
    <mergeCell ref="AR250:AW250"/>
    <mergeCell ref="BD248:BI248"/>
    <mergeCell ref="M249:P249"/>
    <mergeCell ref="Q249:W249"/>
    <mergeCell ref="X249:AD249"/>
    <mergeCell ref="AE249:AK249"/>
    <mergeCell ref="AL249:AQ249"/>
    <mergeCell ref="AR249:AW249"/>
    <mergeCell ref="AX249:BC249"/>
    <mergeCell ref="BD249:BI249"/>
    <mergeCell ref="AX247:BC247"/>
    <mergeCell ref="BD247:BI247"/>
    <mergeCell ref="D248:L250"/>
    <mergeCell ref="M248:P248"/>
    <mergeCell ref="Q248:W248"/>
    <mergeCell ref="X248:AD248"/>
    <mergeCell ref="AE248:AK248"/>
    <mergeCell ref="AL248:AQ248"/>
    <mergeCell ref="AR248:AW248"/>
    <mergeCell ref="AX248:BC248"/>
    <mergeCell ref="D247:P247"/>
    <mergeCell ref="Q247:W247"/>
    <mergeCell ref="X247:AD247"/>
    <mergeCell ref="AE247:AK247"/>
    <mergeCell ref="AL247:AQ247"/>
    <mergeCell ref="AR247:AW247"/>
    <mergeCell ref="BD245:BI245"/>
    <mergeCell ref="M246:P246"/>
    <mergeCell ref="Q246:W246"/>
    <mergeCell ref="X246:AD246"/>
    <mergeCell ref="AE246:AK246"/>
    <mergeCell ref="AL246:AQ246"/>
    <mergeCell ref="AR246:AW246"/>
    <mergeCell ref="AX246:BC246"/>
    <mergeCell ref="BD246:BI246"/>
    <mergeCell ref="AR244:AW244"/>
    <mergeCell ref="AX244:BC244"/>
    <mergeCell ref="BD244:BI244"/>
    <mergeCell ref="M245:P245"/>
    <mergeCell ref="Q245:W245"/>
    <mergeCell ref="X245:AD245"/>
    <mergeCell ref="AE245:AK245"/>
    <mergeCell ref="AL245:AQ245"/>
    <mergeCell ref="AR245:AW245"/>
    <mergeCell ref="AX245:BC245"/>
    <mergeCell ref="D244:L246"/>
    <mergeCell ref="M244:P244"/>
    <mergeCell ref="Q244:W244"/>
    <mergeCell ref="X244:AD244"/>
    <mergeCell ref="AE244:AK244"/>
    <mergeCell ref="AL244:AQ244"/>
    <mergeCell ref="AX242:BC242"/>
    <mergeCell ref="BD242:BI242"/>
    <mergeCell ref="D243:P243"/>
    <mergeCell ref="Q243:W243"/>
    <mergeCell ref="X243:AD243"/>
    <mergeCell ref="AE243:AK243"/>
    <mergeCell ref="AL243:AQ243"/>
    <mergeCell ref="AR243:AW243"/>
    <mergeCell ref="AX243:BC243"/>
    <mergeCell ref="BD243:BI243"/>
    <mergeCell ref="M242:P242"/>
    <mergeCell ref="Q242:W242"/>
    <mergeCell ref="X242:AD242"/>
    <mergeCell ref="AE242:AK242"/>
    <mergeCell ref="AL242:AQ242"/>
    <mergeCell ref="AR242:AW242"/>
    <mergeCell ref="AX240:BC240"/>
    <mergeCell ref="BD240:BI240"/>
    <mergeCell ref="M241:P241"/>
    <mergeCell ref="Q241:W241"/>
    <mergeCell ref="X241:AD241"/>
    <mergeCell ref="AE241:AK241"/>
    <mergeCell ref="AL241:AQ241"/>
    <mergeCell ref="AR241:AW241"/>
    <mergeCell ref="AX241:BC241"/>
    <mergeCell ref="BD241:BI241"/>
    <mergeCell ref="AX239:BC239"/>
    <mergeCell ref="BD239:BI239"/>
    <mergeCell ref="A240:C251"/>
    <mergeCell ref="D240:L242"/>
    <mergeCell ref="M240:P240"/>
    <mergeCell ref="Q240:W240"/>
    <mergeCell ref="X240:AD240"/>
    <mergeCell ref="AE240:AK240"/>
    <mergeCell ref="AL240:AQ240"/>
    <mergeCell ref="AR240:AW240"/>
    <mergeCell ref="D239:P239"/>
    <mergeCell ref="Q239:W239"/>
    <mergeCell ref="X239:AD239"/>
    <mergeCell ref="AE239:AK239"/>
    <mergeCell ref="AL239:AQ239"/>
    <mergeCell ref="AR239:AW239"/>
    <mergeCell ref="BD237:BI237"/>
    <mergeCell ref="M238:P238"/>
    <mergeCell ref="Q238:W238"/>
    <mergeCell ref="X238:AD238"/>
    <mergeCell ref="AE238:AK238"/>
    <mergeCell ref="AL238:AQ238"/>
    <mergeCell ref="AR238:AW238"/>
    <mergeCell ref="AX238:BC238"/>
    <mergeCell ref="BD238:BI238"/>
    <mergeCell ref="AR236:AW236"/>
    <mergeCell ref="AX236:BC236"/>
    <mergeCell ref="BD236:BI236"/>
    <mergeCell ref="M237:P237"/>
    <mergeCell ref="Q237:W237"/>
    <mergeCell ref="X237:AD237"/>
    <mergeCell ref="AE237:AK237"/>
    <mergeCell ref="AL237:AQ237"/>
    <mergeCell ref="AR237:AW237"/>
    <mergeCell ref="AX237:BC237"/>
    <mergeCell ref="D236:L238"/>
    <mergeCell ref="M236:P236"/>
    <mergeCell ref="Q236:W236"/>
    <mergeCell ref="X236:AD236"/>
    <mergeCell ref="AE236:AK236"/>
    <mergeCell ref="AL236:AQ236"/>
    <mergeCell ref="AX234:BC234"/>
    <mergeCell ref="BD234:BI234"/>
    <mergeCell ref="D235:P235"/>
    <mergeCell ref="Q235:W235"/>
    <mergeCell ref="X235:AD235"/>
    <mergeCell ref="AE235:AK235"/>
    <mergeCell ref="AL235:AQ235"/>
    <mergeCell ref="AR235:AW235"/>
    <mergeCell ref="AX235:BC235"/>
    <mergeCell ref="BD235:BI235"/>
    <mergeCell ref="M234:P234"/>
    <mergeCell ref="Q234:W234"/>
    <mergeCell ref="X234:AD234"/>
    <mergeCell ref="AE234:AK234"/>
    <mergeCell ref="AL234:AQ234"/>
    <mergeCell ref="AR234:AW234"/>
    <mergeCell ref="BD232:BI232"/>
    <mergeCell ref="M233:P233"/>
    <mergeCell ref="Q233:W233"/>
    <mergeCell ref="X233:AD233"/>
    <mergeCell ref="AE233:AK233"/>
    <mergeCell ref="AL233:AQ233"/>
    <mergeCell ref="AR233:AW233"/>
    <mergeCell ref="AX233:BC233"/>
    <mergeCell ref="BD233:BI233"/>
    <mergeCell ref="AX231:BC231"/>
    <mergeCell ref="BD231:BI231"/>
    <mergeCell ref="D232:L234"/>
    <mergeCell ref="M232:P232"/>
    <mergeCell ref="Q232:W232"/>
    <mergeCell ref="X232:AD232"/>
    <mergeCell ref="AE232:AK232"/>
    <mergeCell ref="AL232:AQ232"/>
    <mergeCell ref="AR232:AW232"/>
    <mergeCell ref="AX232:BC232"/>
    <mergeCell ref="D231:P231"/>
    <mergeCell ref="Q231:W231"/>
    <mergeCell ref="X231:AD231"/>
    <mergeCell ref="AE231:AK231"/>
    <mergeCell ref="AL231:AQ231"/>
    <mergeCell ref="AR231:AW231"/>
    <mergeCell ref="AX229:BC229"/>
    <mergeCell ref="BD229:BI229"/>
    <mergeCell ref="M230:P230"/>
    <mergeCell ref="Q230:W230"/>
    <mergeCell ref="X230:AD230"/>
    <mergeCell ref="AE230:AK230"/>
    <mergeCell ref="AL230:AQ230"/>
    <mergeCell ref="AR230:AW230"/>
    <mergeCell ref="AX230:BC230"/>
    <mergeCell ref="BD230:BI230"/>
    <mergeCell ref="AL228:AQ228"/>
    <mergeCell ref="AR228:AW228"/>
    <mergeCell ref="AX228:BC228"/>
    <mergeCell ref="BD228:BI228"/>
    <mergeCell ref="M229:P229"/>
    <mergeCell ref="Q229:W229"/>
    <mergeCell ref="X229:AD229"/>
    <mergeCell ref="AE229:AK229"/>
    <mergeCell ref="AL229:AQ229"/>
    <mergeCell ref="AR229:AW229"/>
    <mergeCell ref="AL227:AQ227"/>
    <mergeCell ref="AR227:AW227"/>
    <mergeCell ref="AX227:BC227"/>
    <mergeCell ref="BD227:BI227"/>
    <mergeCell ref="A228:C239"/>
    <mergeCell ref="D228:L230"/>
    <mergeCell ref="M228:P228"/>
    <mergeCell ref="Q228:W228"/>
    <mergeCell ref="X228:AD228"/>
    <mergeCell ref="AE228:AK228"/>
    <mergeCell ref="AO221:AS221"/>
    <mergeCell ref="AT221:AX221"/>
    <mergeCell ref="AY221:BC221"/>
    <mergeCell ref="BD221:BI221"/>
    <mergeCell ref="A227:C227"/>
    <mergeCell ref="D227:L227"/>
    <mergeCell ref="M227:P227"/>
    <mergeCell ref="Q227:W227"/>
    <mergeCell ref="X227:AD227"/>
    <mergeCell ref="AE227:AK227"/>
    <mergeCell ref="AO220:AS220"/>
    <mergeCell ref="AT220:AX220"/>
    <mergeCell ref="AY220:BC220"/>
    <mergeCell ref="BD220:BI220"/>
    <mergeCell ref="D221:O221"/>
    <mergeCell ref="P221:T221"/>
    <mergeCell ref="U221:Y221"/>
    <mergeCell ref="Z221:AD221"/>
    <mergeCell ref="AE221:AI221"/>
    <mergeCell ref="AJ221:AN221"/>
    <mergeCell ref="AO219:AS219"/>
    <mergeCell ref="AT219:AX219"/>
    <mergeCell ref="AY219:BC219"/>
    <mergeCell ref="BD219:BI219"/>
    <mergeCell ref="M220:O220"/>
    <mergeCell ref="P220:T220"/>
    <mergeCell ref="U220:Y220"/>
    <mergeCell ref="Z220:AD220"/>
    <mergeCell ref="AE220:AI220"/>
    <mergeCell ref="AJ220:AN220"/>
    <mergeCell ref="M219:O219"/>
    <mergeCell ref="P219:T219"/>
    <mergeCell ref="U219:Y219"/>
    <mergeCell ref="Z219:AD219"/>
    <mergeCell ref="AE219:AI219"/>
    <mergeCell ref="AJ219:AN219"/>
    <mergeCell ref="AE218:AI218"/>
    <mergeCell ref="AJ218:AN218"/>
    <mergeCell ref="AO218:AS218"/>
    <mergeCell ref="AT218:AX218"/>
    <mergeCell ref="AY218:BC218"/>
    <mergeCell ref="BD218:BI218"/>
    <mergeCell ref="AJ217:AN217"/>
    <mergeCell ref="AO217:AS217"/>
    <mergeCell ref="AT217:AX217"/>
    <mergeCell ref="AY217:BC217"/>
    <mergeCell ref="BD217:BI217"/>
    <mergeCell ref="D218:L220"/>
    <mergeCell ref="M218:O218"/>
    <mergeCell ref="P218:T218"/>
    <mergeCell ref="U218:Y218"/>
    <mergeCell ref="Z218:AD218"/>
    <mergeCell ref="AJ216:AN216"/>
    <mergeCell ref="AO216:AS216"/>
    <mergeCell ref="AT216:AX216"/>
    <mergeCell ref="AY216:BC216"/>
    <mergeCell ref="BD216:BI216"/>
    <mergeCell ref="D217:O217"/>
    <mergeCell ref="P217:T217"/>
    <mergeCell ref="U217:Y217"/>
    <mergeCell ref="Z217:AD217"/>
    <mergeCell ref="AE217:AI217"/>
    <mergeCell ref="AJ215:AN215"/>
    <mergeCell ref="AO215:AS215"/>
    <mergeCell ref="AT215:AX215"/>
    <mergeCell ref="AY215:BC215"/>
    <mergeCell ref="BD215:BI215"/>
    <mergeCell ref="M216:O216"/>
    <mergeCell ref="P216:T216"/>
    <mergeCell ref="U216:Y216"/>
    <mergeCell ref="Z216:AD216"/>
    <mergeCell ref="AE216:AI216"/>
    <mergeCell ref="AJ214:AN214"/>
    <mergeCell ref="AO214:AS214"/>
    <mergeCell ref="AT214:AX214"/>
    <mergeCell ref="AY214:BC214"/>
    <mergeCell ref="BD214:BI214"/>
    <mergeCell ref="M215:O215"/>
    <mergeCell ref="P215:T215"/>
    <mergeCell ref="U215:Y215"/>
    <mergeCell ref="Z215:AD215"/>
    <mergeCell ref="AE215:AI215"/>
    <mergeCell ref="AO213:AS213"/>
    <mergeCell ref="AT213:AX213"/>
    <mergeCell ref="AY213:BC213"/>
    <mergeCell ref="BD213:BI213"/>
    <mergeCell ref="D214:L216"/>
    <mergeCell ref="M214:O214"/>
    <mergeCell ref="P214:T214"/>
    <mergeCell ref="U214:Y214"/>
    <mergeCell ref="Z214:AD214"/>
    <mergeCell ref="AE214:AI214"/>
    <mergeCell ref="AO212:AS212"/>
    <mergeCell ref="AT212:AX212"/>
    <mergeCell ref="AY212:BC212"/>
    <mergeCell ref="BD212:BI212"/>
    <mergeCell ref="D213:O213"/>
    <mergeCell ref="P213:T213"/>
    <mergeCell ref="U213:Y213"/>
    <mergeCell ref="Z213:AD213"/>
    <mergeCell ref="AE213:AI213"/>
    <mergeCell ref="AJ213:AN213"/>
    <mergeCell ref="AO211:AS211"/>
    <mergeCell ref="AT211:AX211"/>
    <mergeCell ref="AY211:BC211"/>
    <mergeCell ref="BD211:BI211"/>
    <mergeCell ref="M212:O212"/>
    <mergeCell ref="P212:T212"/>
    <mergeCell ref="U212:Y212"/>
    <mergeCell ref="Z212:AD212"/>
    <mergeCell ref="AE212:AI212"/>
    <mergeCell ref="AJ212:AN212"/>
    <mergeCell ref="M211:O211"/>
    <mergeCell ref="P211:T211"/>
    <mergeCell ref="U211:Y211"/>
    <mergeCell ref="Z211:AD211"/>
    <mergeCell ref="AE211:AI211"/>
    <mergeCell ref="AJ211:AN211"/>
    <mergeCell ref="AE210:AI210"/>
    <mergeCell ref="AJ210:AN210"/>
    <mergeCell ref="AO210:AS210"/>
    <mergeCell ref="AT210:AX210"/>
    <mergeCell ref="AY210:BC210"/>
    <mergeCell ref="BD210:BI210"/>
    <mergeCell ref="AO209:AS209"/>
    <mergeCell ref="AT209:AX209"/>
    <mergeCell ref="AY209:BC209"/>
    <mergeCell ref="BD209:BI209"/>
    <mergeCell ref="A210:C221"/>
    <mergeCell ref="D210:L212"/>
    <mergeCell ref="M210:O210"/>
    <mergeCell ref="P210:T210"/>
    <mergeCell ref="U210:Y210"/>
    <mergeCell ref="Z210:AD210"/>
    <mergeCell ref="AO208:AS208"/>
    <mergeCell ref="AT208:AX208"/>
    <mergeCell ref="AY208:BC208"/>
    <mergeCell ref="BD208:BI208"/>
    <mergeCell ref="D209:O209"/>
    <mergeCell ref="P209:T209"/>
    <mergeCell ref="U209:Y209"/>
    <mergeCell ref="Z209:AD209"/>
    <mergeCell ref="AE209:AI209"/>
    <mergeCell ref="AJ209:AN209"/>
    <mergeCell ref="AO207:AS207"/>
    <mergeCell ref="AT207:AX207"/>
    <mergeCell ref="AY207:BC207"/>
    <mergeCell ref="BD207:BI207"/>
    <mergeCell ref="M208:O208"/>
    <mergeCell ref="P208:T208"/>
    <mergeCell ref="U208:Y208"/>
    <mergeCell ref="Z208:AD208"/>
    <mergeCell ref="AE208:AI208"/>
    <mergeCell ref="AJ208:AN208"/>
    <mergeCell ref="M207:O207"/>
    <mergeCell ref="P207:T207"/>
    <mergeCell ref="U207:Y207"/>
    <mergeCell ref="Z207:AD207"/>
    <mergeCell ref="AE207:AI207"/>
    <mergeCell ref="AJ207:AN207"/>
    <mergeCell ref="AE206:AI206"/>
    <mergeCell ref="AJ206:AN206"/>
    <mergeCell ref="AO206:AS206"/>
    <mergeCell ref="AT206:AX206"/>
    <mergeCell ref="AY206:BC206"/>
    <mergeCell ref="BD206:BI206"/>
    <mergeCell ref="AJ205:AN205"/>
    <mergeCell ref="AO205:AS205"/>
    <mergeCell ref="AT205:AX205"/>
    <mergeCell ref="AY205:BC205"/>
    <mergeCell ref="BD205:BI205"/>
    <mergeCell ref="D206:L208"/>
    <mergeCell ref="M206:O206"/>
    <mergeCell ref="P206:T206"/>
    <mergeCell ref="U206:Y206"/>
    <mergeCell ref="Z206:AD206"/>
    <mergeCell ref="AO204:AS204"/>
    <mergeCell ref="AT204:AX204"/>
    <mergeCell ref="AY204:BC204"/>
    <mergeCell ref="BD204:BI204"/>
    <mergeCell ref="D205:L205"/>
    <mergeCell ref="M205:O205"/>
    <mergeCell ref="P205:T205"/>
    <mergeCell ref="U205:Y205"/>
    <mergeCell ref="Z205:AD205"/>
    <mergeCell ref="AE205:AI205"/>
    <mergeCell ref="AO203:AS203"/>
    <mergeCell ref="AT203:AX203"/>
    <mergeCell ref="AY203:BC203"/>
    <mergeCell ref="BD203:BI203"/>
    <mergeCell ref="M204:O204"/>
    <mergeCell ref="P204:T204"/>
    <mergeCell ref="U204:Y204"/>
    <mergeCell ref="Z204:AD204"/>
    <mergeCell ref="AE204:AI204"/>
    <mergeCell ref="AJ204:AN204"/>
    <mergeCell ref="M203:O203"/>
    <mergeCell ref="P203:T203"/>
    <mergeCell ref="U203:Y203"/>
    <mergeCell ref="Z203:AD203"/>
    <mergeCell ref="AE203:AI203"/>
    <mergeCell ref="AJ203:AN203"/>
    <mergeCell ref="AE202:AI202"/>
    <mergeCell ref="AJ202:AN202"/>
    <mergeCell ref="AO202:AS202"/>
    <mergeCell ref="AT202:AX202"/>
    <mergeCell ref="AY202:BC202"/>
    <mergeCell ref="BD202:BI202"/>
    <mergeCell ref="AJ201:AN201"/>
    <mergeCell ref="AO201:AS201"/>
    <mergeCell ref="AT201:AX201"/>
    <mergeCell ref="AY201:BC201"/>
    <mergeCell ref="BD201:BI201"/>
    <mergeCell ref="D202:L204"/>
    <mergeCell ref="M202:O202"/>
    <mergeCell ref="P202:T202"/>
    <mergeCell ref="U202:Y202"/>
    <mergeCell ref="Z202:AD202"/>
    <mergeCell ref="AO200:AS200"/>
    <mergeCell ref="AT200:AX200"/>
    <mergeCell ref="AY200:BC200"/>
    <mergeCell ref="BD200:BI200"/>
    <mergeCell ref="D201:L201"/>
    <mergeCell ref="M201:O201"/>
    <mergeCell ref="P201:T201"/>
    <mergeCell ref="U201:Y201"/>
    <mergeCell ref="Z201:AD201"/>
    <mergeCell ref="AE201:AI201"/>
    <mergeCell ref="AO199:AS199"/>
    <mergeCell ref="AT199:AX199"/>
    <mergeCell ref="AY199:BC199"/>
    <mergeCell ref="BD199:BI199"/>
    <mergeCell ref="M200:O200"/>
    <mergeCell ref="P200:T200"/>
    <mergeCell ref="U200:Y200"/>
    <mergeCell ref="Z200:AD200"/>
    <mergeCell ref="AE200:AI200"/>
    <mergeCell ref="AJ200:AN200"/>
    <mergeCell ref="M199:O199"/>
    <mergeCell ref="P199:T199"/>
    <mergeCell ref="U199:Y199"/>
    <mergeCell ref="Z199:AD199"/>
    <mergeCell ref="AE199:AI199"/>
    <mergeCell ref="AJ199:AN199"/>
    <mergeCell ref="AE198:AI198"/>
    <mergeCell ref="AJ198:AN198"/>
    <mergeCell ref="AO198:AS198"/>
    <mergeCell ref="AT198:AX198"/>
    <mergeCell ref="AY198:BC198"/>
    <mergeCell ref="BD198:BI198"/>
    <mergeCell ref="AO197:AS197"/>
    <mergeCell ref="AT197:AX197"/>
    <mergeCell ref="AY197:BC197"/>
    <mergeCell ref="BD197:BI197"/>
    <mergeCell ref="A198:C209"/>
    <mergeCell ref="D198:L200"/>
    <mergeCell ref="M198:O198"/>
    <mergeCell ref="P198:T198"/>
    <mergeCell ref="U198:Y198"/>
    <mergeCell ref="Z198:AD198"/>
    <mergeCell ref="AO196:AS196"/>
    <mergeCell ref="AT196:AX196"/>
    <mergeCell ref="AY196:BC196"/>
    <mergeCell ref="BD196:BI196"/>
    <mergeCell ref="D197:O197"/>
    <mergeCell ref="P197:T197"/>
    <mergeCell ref="U197:Y197"/>
    <mergeCell ref="Z197:AD197"/>
    <mergeCell ref="AE197:AI197"/>
    <mergeCell ref="AJ197:AN197"/>
    <mergeCell ref="AO195:AS195"/>
    <mergeCell ref="AT195:AX195"/>
    <mergeCell ref="AY195:BC195"/>
    <mergeCell ref="BD195:BI195"/>
    <mergeCell ref="M196:O196"/>
    <mergeCell ref="P196:T196"/>
    <mergeCell ref="U196:Y196"/>
    <mergeCell ref="Z196:AD196"/>
    <mergeCell ref="AE196:AI196"/>
    <mergeCell ref="AJ196:AN196"/>
    <mergeCell ref="M195:O195"/>
    <mergeCell ref="P195:T195"/>
    <mergeCell ref="U195:Y195"/>
    <mergeCell ref="Z195:AD195"/>
    <mergeCell ref="AE195:AI195"/>
    <mergeCell ref="AJ195:AN195"/>
    <mergeCell ref="AE194:AI194"/>
    <mergeCell ref="AJ194:AN194"/>
    <mergeCell ref="AO194:AS194"/>
    <mergeCell ref="AT194:AX194"/>
    <mergeCell ref="AY194:BC194"/>
    <mergeCell ref="BD194:BI194"/>
    <mergeCell ref="AJ193:AN193"/>
    <mergeCell ref="AO193:AS193"/>
    <mergeCell ref="AT193:AX193"/>
    <mergeCell ref="AY193:BC193"/>
    <mergeCell ref="BD193:BI193"/>
    <mergeCell ref="D194:L196"/>
    <mergeCell ref="M194:O194"/>
    <mergeCell ref="P194:T194"/>
    <mergeCell ref="U194:Y194"/>
    <mergeCell ref="Z194:AD194"/>
    <mergeCell ref="AO192:AS192"/>
    <mergeCell ref="AT192:AX192"/>
    <mergeCell ref="AY192:BC192"/>
    <mergeCell ref="BD192:BI192"/>
    <mergeCell ref="D193:L193"/>
    <mergeCell ref="M193:O193"/>
    <mergeCell ref="P193:T193"/>
    <mergeCell ref="U193:Y193"/>
    <mergeCell ref="Z193:AD193"/>
    <mergeCell ref="AE193:AI193"/>
    <mergeCell ref="AO191:AS191"/>
    <mergeCell ref="AT191:AX191"/>
    <mergeCell ref="AY191:BC191"/>
    <mergeCell ref="BD191:BI191"/>
    <mergeCell ref="M192:O192"/>
    <mergeCell ref="P192:T192"/>
    <mergeCell ref="U192:Y192"/>
    <mergeCell ref="Z192:AD192"/>
    <mergeCell ref="AE192:AI192"/>
    <mergeCell ref="AJ192:AN192"/>
    <mergeCell ref="M191:O191"/>
    <mergeCell ref="P191:T191"/>
    <mergeCell ref="U191:Y191"/>
    <mergeCell ref="Z191:AD191"/>
    <mergeCell ref="AE191:AI191"/>
    <mergeCell ref="AJ191:AN191"/>
    <mergeCell ref="AE190:AI190"/>
    <mergeCell ref="AJ190:AN190"/>
    <mergeCell ref="AO190:AS190"/>
    <mergeCell ref="AT190:AX190"/>
    <mergeCell ref="AY190:BC190"/>
    <mergeCell ref="BD190:BI190"/>
    <mergeCell ref="AJ189:AN189"/>
    <mergeCell ref="AO189:AS189"/>
    <mergeCell ref="AT189:AX189"/>
    <mergeCell ref="AY189:BC189"/>
    <mergeCell ref="BD189:BI189"/>
    <mergeCell ref="D190:L192"/>
    <mergeCell ref="M190:O190"/>
    <mergeCell ref="P190:T190"/>
    <mergeCell ref="U190:Y190"/>
    <mergeCell ref="Z190:AD190"/>
    <mergeCell ref="AO188:AS188"/>
    <mergeCell ref="AT188:AX188"/>
    <mergeCell ref="AY188:BC188"/>
    <mergeCell ref="BD188:BI188"/>
    <mergeCell ref="D189:L189"/>
    <mergeCell ref="M189:O189"/>
    <mergeCell ref="P189:T189"/>
    <mergeCell ref="U189:Y189"/>
    <mergeCell ref="Z189:AD189"/>
    <mergeCell ref="AE189:AI189"/>
    <mergeCell ref="M188:O188"/>
    <mergeCell ref="P188:T188"/>
    <mergeCell ref="U188:Y188"/>
    <mergeCell ref="Z188:AD188"/>
    <mergeCell ref="AE188:AI188"/>
    <mergeCell ref="AJ188:AN188"/>
    <mergeCell ref="AE187:AI187"/>
    <mergeCell ref="AJ187:AN187"/>
    <mergeCell ref="AO187:AS187"/>
    <mergeCell ref="AT187:AX187"/>
    <mergeCell ref="AY187:BC187"/>
    <mergeCell ref="BD187:BI187"/>
    <mergeCell ref="AE186:AI186"/>
    <mergeCell ref="AJ186:AN186"/>
    <mergeCell ref="AO186:AS186"/>
    <mergeCell ref="AT186:AX186"/>
    <mergeCell ref="AY186:BC186"/>
    <mergeCell ref="BD186:BI186"/>
    <mergeCell ref="A186:C197"/>
    <mergeCell ref="D186:L188"/>
    <mergeCell ref="M186:O186"/>
    <mergeCell ref="P186:T186"/>
    <mergeCell ref="U186:Y186"/>
    <mergeCell ref="Z186:AD186"/>
    <mergeCell ref="M187:O187"/>
    <mergeCell ref="P187:T187"/>
    <mergeCell ref="U187:Y187"/>
    <mergeCell ref="Z187:AD187"/>
    <mergeCell ref="AE185:AI185"/>
    <mergeCell ref="AJ185:AN185"/>
    <mergeCell ref="AO185:AS185"/>
    <mergeCell ref="AT185:AX185"/>
    <mergeCell ref="AY185:BC185"/>
    <mergeCell ref="BD185:BI185"/>
    <mergeCell ref="A185:C185"/>
    <mergeCell ref="D185:L185"/>
    <mergeCell ref="M185:O185"/>
    <mergeCell ref="P185:T185"/>
    <mergeCell ref="U185:Y185"/>
    <mergeCell ref="Z185:AD185"/>
    <mergeCell ref="AI163:AQ163"/>
    <mergeCell ref="AR163:AZ163"/>
    <mergeCell ref="BA163:BI163"/>
    <mergeCell ref="D164:G164"/>
    <mergeCell ref="H164:P164"/>
    <mergeCell ref="Q164:Y164"/>
    <mergeCell ref="Z164:AH164"/>
    <mergeCell ref="AI164:AQ164"/>
    <mergeCell ref="AR164:AZ164"/>
    <mergeCell ref="BA164:BI164"/>
    <mergeCell ref="AR161:AZ161"/>
    <mergeCell ref="BA161:BI161"/>
    <mergeCell ref="D162:G162"/>
    <mergeCell ref="H162:P162"/>
    <mergeCell ref="Q162:Y162"/>
    <mergeCell ref="Z162:AH162"/>
    <mergeCell ref="AI162:AQ162"/>
    <mergeCell ref="AR162:AZ162"/>
    <mergeCell ref="BA162:BI162"/>
    <mergeCell ref="A161:C164"/>
    <mergeCell ref="D161:G161"/>
    <mergeCell ref="H161:P161"/>
    <mergeCell ref="Q161:Y161"/>
    <mergeCell ref="Z161:AH161"/>
    <mergeCell ref="AI161:AQ161"/>
    <mergeCell ref="D163:G163"/>
    <mergeCell ref="H163:P163"/>
    <mergeCell ref="Q163:Y163"/>
    <mergeCell ref="Z163:AH163"/>
    <mergeCell ref="BA159:BI159"/>
    <mergeCell ref="D160:G160"/>
    <mergeCell ref="H160:P160"/>
    <mergeCell ref="Q160:Y160"/>
    <mergeCell ref="Z160:AH160"/>
    <mergeCell ref="AI160:AQ160"/>
    <mergeCell ref="AR160:AZ160"/>
    <mergeCell ref="BA160:BI160"/>
    <mergeCell ref="D159:G159"/>
    <mergeCell ref="H159:P159"/>
    <mergeCell ref="Q159:Y159"/>
    <mergeCell ref="Z159:AH159"/>
    <mergeCell ref="AI159:AQ159"/>
    <mergeCell ref="AR159:AZ159"/>
    <mergeCell ref="H158:P158"/>
    <mergeCell ref="Q158:Y158"/>
    <mergeCell ref="Z158:AH158"/>
    <mergeCell ref="AI158:AQ158"/>
    <mergeCell ref="AR158:AZ158"/>
    <mergeCell ref="BA158:BI158"/>
    <mergeCell ref="BA156:BI156"/>
    <mergeCell ref="A157:C160"/>
    <mergeCell ref="D157:G157"/>
    <mergeCell ref="H157:P157"/>
    <mergeCell ref="Q157:Y157"/>
    <mergeCell ref="Z157:AH157"/>
    <mergeCell ref="AI157:AQ157"/>
    <mergeCell ref="AR157:AZ157"/>
    <mergeCell ref="BA157:BI157"/>
    <mergeCell ref="D158:G158"/>
    <mergeCell ref="D156:G156"/>
    <mergeCell ref="H156:P156"/>
    <mergeCell ref="Q156:Y156"/>
    <mergeCell ref="Z156:AH156"/>
    <mergeCell ref="AI156:AQ156"/>
    <mergeCell ref="AR156:AZ156"/>
    <mergeCell ref="BA154:BI154"/>
    <mergeCell ref="D155:G155"/>
    <mergeCell ref="H155:P155"/>
    <mergeCell ref="Q155:Y155"/>
    <mergeCell ref="Z155:AH155"/>
    <mergeCell ref="AI155:AQ155"/>
    <mergeCell ref="AR155:AZ155"/>
    <mergeCell ref="BA155:BI155"/>
    <mergeCell ref="D154:G154"/>
    <mergeCell ref="H154:P154"/>
    <mergeCell ref="Q154:Y154"/>
    <mergeCell ref="Z154:AH154"/>
    <mergeCell ref="AI154:AQ154"/>
    <mergeCell ref="AR154:AZ154"/>
    <mergeCell ref="AR152:AZ152"/>
    <mergeCell ref="BA152:BI152"/>
    <mergeCell ref="A153:C156"/>
    <mergeCell ref="D153:G153"/>
    <mergeCell ref="H153:P153"/>
    <mergeCell ref="Q153:Y153"/>
    <mergeCell ref="Z153:AH153"/>
    <mergeCell ref="AI153:AQ153"/>
    <mergeCell ref="AR153:AZ153"/>
    <mergeCell ref="BA153:BI153"/>
    <mergeCell ref="BK120:BK121"/>
    <mergeCell ref="BL120:BL121"/>
    <mergeCell ref="BM120:BM121"/>
    <mergeCell ref="A151:C152"/>
    <mergeCell ref="D151:G152"/>
    <mergeCell ref="H151:BI151"/>
    <mergeCell ref="H152:P152"/>
    <mergeCell ref="Q152:Y152"/>
    <mergeCell ref="Z152:AH152"/>
    <mergeCell ref="AI152:AQ152"/>
    <mergeCell ref="T118:W118"/>
    <mergeCell ref="X118:AA118"/>
    <mergeCell ref="AB118:AE118"/>
    <mergeCell ref="AF118:AI118"/>
    <mergeCell ref="AJ118:AV118"/>
    <mergeCell ref="AW118:BI118"/>
    <mergeCell ref="X117:AA117"/>
    <mergeCell ref="AB117:AE117"/>
    <mergeCell ref="AF117:AI117"/>
    <mergeCell ref="AJ117:AV117"/>
    <mergeCell ref="AW117:BI117"/>
    <mergeCell ref="A118:C118"/>
    <mergeCell ref="D118:G118"/>
    <mergeCell ref="H118:K118"/>
    <mergeCell ref="L118:O118"/>
    <mergeCell ref="P118:S118"/>
    <mergeCell ref="A117:C117"/>
    <mergeCell ref="D117:G117"/>
    <mergeCell ref="H117:K117"/>
    <mergeCell ref="L117:O117"/>
    <mergeCell ref="P117:S117"/>
    <mergeCell ref="T117:W117"/>
    <mergeCell ref="T116:W116"/>
    <mergeCell ref="X116:AA116"/>
    <mergeCell ref="AB116:AE116"/>
    <mergeCell ref="AF116:AI116"/>
    <mergeCell ref="AJ116:AV116"/>
    <mergeCell ref="AW116:BI116"/>
    <mergeCell ref="P115:S115"/>
    <mergeCell ref="T115:W115"/>
    <mergeCell ref="X115:AA115"/>
    <mergeCell ref="AB115:AE115"/>
    <mergeCell ref="AF115:AI115"/>
    <mergeCell ref="A116:C116"/>
    <mergeCell ref="D116:G116"/>
    <mergeCell ref="H116:K116"/>
    <mergeCell ref="L116:O116"/>
    <mergeCell ref="P116:S116"/>
    <mergeCell ref="BA49:BI49"/>
    <mergeCell ref="BK52:BL52"/>
    <mergeCell ref="A114:C115"/>
    <mergeCell ref="D114:S114"/>
    <mergeCell ref="T114:AI114"/>
    <mergeCell ref="AJ114:AV115"/>
    <mergeCell ref="AW114:BI115"/>
    <mergeCell ref="D115:G115"/>
    <mergeCell ref="H115:K115"/>
    <mergeCell ref="L115:O115"/>
    <mergeCell ref="AB48:AE48"/>
    <mergeCell ref="AF48:AI48"/>
    <mergeCell ref="AJ48:AM48"/>
    <mergeCell ref="AN48:AQ48"/>
    <mergeCell ref="BA48:BI48"/>
    <mergeCell ref="D49:AA49"/>
    <mergeCell ref="AB49:AE49"/>
    <mergeCell ref="AF49:AI49"/>
    <mergeCell ref="AJ49:AM49"/>
    <mergeCell ref="AN49:AQ49"/>
    <mergeCell ref="BA46:BI46"/>
    <mergeCell ref="A47:C49"/>
    <mergeCell ref="D47:AA47"/>
    <mergeCell ref="AB47:AE47"/>
    <mergeCell ref="AF47:AI47"/>
    <mergeCell ref="AJ47:AM47"/>
    <mergeCell ref="AN47:AQ47"/>
    <mergeCell ref="AR47:AZ49"/>
    <mergeCell ref="BA47:BI47"/>
    <mergeCell ref="D48:AA48"/>
    <mergeCell ref="AB45:AE45"/>
    <mergeCell ref="AF45:AI45"/>
    <mergeCell ref="AJ45:AM45"/>
    <mergeCell ref="AN45:AQ45"/>
    <mergeCell ref="BA45:BI45"/>
    <mergeCell ref="D46:AA46"/>
    <mergeCell ref="AB46:AE46"/>
    <mergeCell ref="AF46:AI46"/>
    <mergeCell ref="AJ46:AM46"/>
    <mergeCell ref="AN46:AQ46"/>
    <mergeCell ref="BA43:BI43"/>
    <mergeCell ref="A44:C46"/>
    <mergeCell ref="D44:AA44"/>
    <mergeCell ref="AB44:AE44"/>
    <mergeCell ref="AF44:AI44"/>
    <mergeCell ref="AJ44:AM44"/>
    <mergeCell ref="AN44:AQ44"/>
    <mergeCell ref="AR44:AZ46"/>
    <mergeCell ref="BA44:BI44"/>
    <mergeCell ref="D45:AA45"/>
    <mergeCell ref="AR41:AZ43"/>
    <mergeCell ref="BA41:BI41"/>
    <mergeCell ref="D42:AA42"/>
    <mergeCell ref="AB42:AE42"/>
    <mergeCell ref="AF42:AI42"/>
    <mergeCell ref="AJ42:AM42"/>
    <mergeCell ref="AN42:AQ42"/>
    <mergeCell ref="BA42:BI42"/>
    <mergeCell ref="D43:AA43"/>
    <mergeCell ref="AB43:AE43"/>
    <mergeCell ref="A41:C43"/>
    <mergeCell ref="D41:AA41"/>
    <mergeCell ref="AB41:AE41"/>
    <mergeCell ref="AF41:AI41"/>
    <mergeCell ref="AJ41:AM41"/>
    <mergeCell ref="AN41:AQ41"/>
    <mergeCell ref="AF43:AI43"/>
    <mergeCell ref="AJ43:AM43"/>
    <mergeCell ref="AN43:AQ43"/>
    <mergeCell ref="A38:BI38"/>
    <mergeCell ref="A40:C40"/>
    <mergeCell ref="D40:AA40"/>
    <mergeCell ref="AB40:AE40"/>
    <mergeCell ref="AF40:AI40"/>
    <mergeCell ref="AJ40:AM40"/>
    <mergeCell ref="AN40:AQ40"/>
    <mergeCell ref="AR40:AZ40"/>
    <mergeCell ref="BA40:BI40"/>
    <mergeCell ref="A29:C29"/>
    <mergeCell ref="D29:T29"/>
    <mergeCell ref="U29:AK29"/>
    <mergeCell ref="AL29:BB29"/>
    <mergeCell ref="BC29:BI29"/>
    <mergeCell ref="A30:C30"/>
    <mergeCell ref="D30:T30"/>
    <mergeCell ref="U30:AK30"/>
    <mergeCell ref="AL30:BB30"/>
    <mergeCell ref="BC30:BI30"/>
    <mergeCell ref="A27:C27"/>
    <mergeCell ref="D27:T27"/>
    <mergeCell ref="U27:AK27"/>
    <mergeCell ref="AL27:BB27"/>
    <mergeCell ref="BC27:BI27"/>
    <mergeCell ref="A28:C28"/>
    <mergeCell ref="D28:T28"/>
    <mergeCell ref="U28:AK28"/>
    <mergeCell ref="AL28:BB28"/>
    <mergeCell ref="BC28:BI28"/>
    <mergeCell ref="A11:C11"/>
    <mergeCell ref="D11:T11"/>
    <mergeCell ref="U11:AK11"/>
    <mergeCell ref="AL11:BB11"/>
    <mergeCell ref="BC11:BI11"/>
    <mergeCell ref="A12:C12"/>
    <mergeCell ref="D12:T12"/>
    <mergeCell ref="U12:AK12"/>
    <mergeCell ref="AL12:BB12"/>
    <mergeCell ref="BC12:BI12"/>
    <mergeCell ref="A9:C9"/>
    <mergeCell ref="D9:T9"/>
    <mergeCell ref="U9:AK9"/>
    <mergeCell ref="AL9:BB9"/>
    <mergeCell ref="BC9:BI9"/>
    <mergeCell ref="A10:C10"/>
    <mergeCell ref="D10:T10"/>
    <mergeCell ref="U10:AK10"/>
    <mergeCell ref="AL10:BB10"/>
    <mergeCell ref="BC10:BI10"/>
  </mergeCells>
  <pageMargins left="0.23622047244094488" right="0.23622047244094488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Tibatina</dc:creator>
  <cp:lastModifiedBy>Tibatina</cp:lastModifiedBy>
  <dcterms:created xsi:type="dcterms:W3CDTF">2019-09-05T10:54:52Z</dcterms:created>
  <dcterms:modified xsi:type="dcterms:W3CDTF">2019-09-05T11:33:35Z</dcterms:modified>
</cp:coreProperties>
</file>